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85"/>
  </bookViews>
  <sheets>
    <sheet name="SAŽETAK" sheetId="15" r:id="rId1"/>
    <sheet name="OPĆI DIO-PRIHODI" sheetId="17" r:id="rId2"/>
    <sheet name="OPĆI DIO-RASHODI" sheetId="16" r:id="rId3"/>
    <sheet name="POSEBNI DIO " sheetId="18" r:id="rId4"/>
  </sheets>
  <definedNames>
    <definedName name="_GoBack" localSheetId="2">'OPĆI DIO-RASHODI'!#REF!</definedName>
    <definedName name="_xlnm.Print_Area" localSheetId="2">'OPĆI DIO-RASHODI'!$A$1:$H$81</definedName>
    <definedName name="_xlnm.Print_Area" localSheetId="3">'POSEBNI DIO '!$A$1:$J$316</definedName>
  </definedNames>
  <calcPr calcId="144525"/>
</workbook>
</file>

<file path=xl/sharedStrings.xml><?xml version="1.0" encoding="utf-8"?>
<sst xmlns="http://schemas.openxmlformats.org/spreadsheetml/2006/main" count="655" uniqueCount="334">
  <si>
    <t>EKONOMSKA ŠKOLA PULA</t>
  </si>
  <si>
    <t>SAŽETAK</t>
  </si>
  <si>
    <t>A. RAČUN PRIHODA I RASHODA</t>
  </si>
  <si>
    <t>OPIS</t>
  </si>
  <si>
    <t>OSTVARENJE/ IZVRŠENJE 2022</t>
  </si>
  <si>
    <t>IZVORNI PLAN 2023</t>
  </si>
  <si>
    <t>TEKUĆI PLAN 2023</t>
  </si>
  <si>
    <t>OSTVARENJE/ IZVRŠENJE 2023</t>
  </si>
  <si>
    <t>Indeks</t>
  </si>
  <si>
    <t>6=5/2*100</t>
  </si>
  <si>
    <t>7=5/4*100</t>
  </si>
  <si>
    <t>6 PRIHODI POSLOVANJA</t>
  </si>
  <si>
    <t>7 PRIHODI OD PRODAJE NEFINANCIJSKE IMOVINE</t>
  </si>
  <si>
    <t>UKUPNO PRIHODI</t>
  </si>
  <si>
    <t>3 RASHODI POSLOVANJA</t>
  </si>
  <si>
    <t>4 RASHODI ZA NABAVU NEFINANCIJSKE IMOVINE</t>
  </si>
  <si>
    <t>UKUPNO RASHODI</t>
  </si>
  <si>
    <t>Razlika</t>
  </si>
  <si>
    <t>B. RAČUN FINANCIRANJA</t>
  </si>
  <si>
    <t>8 PRIMICI OD FINANCIJSKE IMOVINE I ZADUŽIVANJA</t>
  </si>
  <si>
    <t>5 IZDACI ZA FINANCIJSKU IMOVINU I OTPLATE ZAJMOVA</t>
  </si>
  <si>
    <t>NETO FINANCIRANJE</t>
  </si>
  <si>
    <t>C. RASPOLOŽIVA SREDSTVA IZ PRETHODNE GODINE</t>
  </si>
  <si>
    <t>VIŠAK / MANJAK IZ PRETHODNE GODINE KOJI ĆE SE POKRITI U TEKUĆOJ GODINI</t>
  </si>
  <si>
    <t>VIŠAK / MANJAK + RASPOLOŽIVA SREDSTVA IZ PRETHODNIH GODINA + NETO FINANCIRANJE</t>
  </si>
  <si>
    <t>D. INFORMACIJA O UKUPNOM VIŠKU/MANJKU DONESENOM IZ PRETHODNE GODINE</t>
  </si>
  <si>
    <t>UKUPAN DONOS VIŠKA / MANJKA IZ PRETHODNE GODINE</t>
  </si>
  <si>
    <t>REKAPITULACIJA</t>
  </si>
  <si>
    <t>UKUPNI PRIHODI</t>
  </si>
  <si>
    <t>VIŠAK PRETHODNIH GODINA</t>
  </si>
  <si>
    <t>PRIMICI OD FINANCIJSKE IMOVINE I ZADUŽIVANJA</t>
  </si>
  <si>
    <t>UKUPNO RASPOLOŽIVA SREDSTVA</t>
  </si>
  <si>
    <t>UKUPNI RASHODI</t>
  </si>
  <si>
    <t>IZDACI ZA FINANCIJSKU IMOVINU I OTPLATU ZAJMOVA</t>
  </si>
  <si>
    <t>UKUPNO RASPOREĐENA SREDSTVA</t>
  </si>
  <si>
    <t>KLASA: 400-02/24-01/1.</t>
  </si>
  <si>
    <t>Predsjednica Školskog odbora:</t>
  </si>
  <si>
    <t>URBROJ: 2168-14/02-24-1.</t>
  </si>
  <si>
    <t>Pula, 26. ožujka  2024.</t>
  </si>
  <si>
    <t xml:space="preserve">Veronika Furčić, prof. </t>
  </si>
  <si>
    <t>OSTVARENJE PRIHODA I PRIMITAKA 1.1.-31.12.2023.G</t>
  </si>
  <si>
    <t xml:space="preserve">Račun prihoda/
primitka </t>
  </si>
  <si>
    <t>Naziv računa</t>
  </si>
  <si>
    <t xml:space="preserve">Ostvarenje 2022. </t>
  </si>
  <si>
    <t>Izvorni plan 2023</t>
  </si>
  <si>
    <t>Tekući plan 2023</t>
  </si>
  <si>
    <t xml:space="preserve">Ostvarenje 2023. </t>
  </si>
  <si>
    <t>Prihodi poslovanja</t>
  </si>
  <si>
    <t>Pomoći iz inozemstva i od subjekata unutar općeg proračuna</t>
  </si>
  <si>
    <t>Pomoći od međunarodnih organizacija te institucija i tijela EU</t>
  </si>
  <si>
    <t>Tekuće pomoći od institucija i tijela EU</t>
  </si>
  <si>
    <t>Ostale potpore unutar opće države</t>
  </si>
  <si>
    <t>Ostale tekuće potpore unutar opće države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</si>
  <si>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</si>
  <si>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</si>
  <si>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</si>
  <si>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 xml:space="preserve">Pomoći temeljem prijenosa EU sredstava </t>
  </si>
  <si>
    <t>Tekuće pomoći temeljem prijenosa EU sredstava</t>
  </si>
  <si>
    <t>Prihodi od imovine</t>
  </si>
  <si>
    <t>Prihodi od financijske imovine - kamate a vista</t>
  </si>
  <si>
    <t>Kamate na oročena sredstva</t>
  </si>
  <si>
    <t>Prihodi od administrativnih pristojbi i po posebnim propisima</t>
  </si>
  <si>
    <t>Prihodi po posebnim propisima</t>
  </si>
  <si>
    <t>Sufinanciranje cijene usluge, participacije i slično</t>
  </si>
  <si>
    <t>Prihodi od prodaje proizvoda i robe te pruženih usluga i prihodi od donacija</t>
  </si>
  <si>
    <t>Prihodi od prodaje robe i pruženih usluga</t>
  </si>
  <si>
    <t>Prihodi od prodaje proizvoda i robe</t>
  </si>
  <si>
    <t>Prihodi od pruženih usluga</t>
  </si>
  <si>
    <t>Donacije od pravnih i fizičkih osoba izvan općeg proračuna</t>
  </si>
  <si>
    <t>Tekuće donacije  od pravnih i fizičkih osoba izvan općeg proračuna</t>
  </si>
  <si>
    <t>Kapitalne donacije  od pravnih i fizičkih osoba izvan općeg proračuna</t>
  </si>
  <si>
    <t>Prihodi iz nadležnog proračuna i od HZZO-a temeljem ugovornih obveza</t>
  </si>
  <si>
    <t>Prihodi iz proračuna za financiranje redovne djelatnosti</t>
  </si>
  <si>
    <t>Prihodi iz nadležnog proračuna za financiranje rashoda poslovanja</t>
  </si>
  <si>
    <t>Prihodi iz nadležnog proračuna za financiranje rashoda za nabavu nefinancijske imovine</t>
  </si>
  <si>
    <t>Prihodi od prodaje nefinancijske imovine</t>
  </si>
  <si>
    <t>Prihodi od prodaje neproizvedene dugotrajne imovine</t>
  </si>
  <si>
    <t>Prihodi od prodaje materijalne imovine-prirodnih bogatstava</t>
  </si>
  <si>
    <t>Prihodi od prodaje proizvedene dugotrajne imovine</t>
  </si>
  <si>
    <t>Prihodi od prodaje građevinskih objekata</t>
  </si>
  <si>
    <t>Primici od financijske imovine i zaduživanja</t>
  </si>
  <si>
    <t>Primljeni povrati glavnica danih zajmova i depozita</t>
  </si>
  <si>
    <t>Primici od povrata depozita i jamčevnih pologa</t>
  </si>
  <si>
    <t>Primici od prodaje dionica i udjela u glavnici</t>
  </si>
  <si>
    <t>Primici od prodaje dionica i udjela u glavnici trg.druš.u js</t>
  </si>
  <si>
    <t>Primici od zaduživanja</t>
  </si>
  <si>
    <t>Primlj.krediti i zajmovi  od kredit.i ost.financ.inst.izv.js</t>
  </si>
  <si>
    <t xml:space="preserve">UKUPNO PRIHODI </t>
  </si>
  <si>
    <t xml:space="preserve">PRIHODI PO IZVORIMA FINANCIRANJA </t>
  </si>
  <si>
    <t>Izvor financiranja</t>
  </si>
  <si>
    <t>Naziv izvora financiranja</t>
  </si>
  <si>
    <t xml:space="preserve">Ostvarenje 2020. </t>
  </si>
  <si>
    <t xml:space="preserve">Izvorni plan 2021 </t>
  </si>
  <si>
    <t xml:space="preserve">Tekući plan 2021 </t>
  </si>
  <si>
    <t xml:space="preserve">Ostvarenje 2021. </t>
  </si>
  <si>
    <t>Opći prihodi i primici</t>
  </si>
  <si>
    <t>Vlastiti prihodi</t>
  </si>
  <si>
    <t>Donacije</t>
  </si>
  <si>
    <t xml:space="preserve">Prihodi za posebne namjene </t>
  </si>
  <si>
    <t>Pomoći</t>
  </si>
  <si>
    <t xml:space="preserve">Sveukupno </t>
  </si>
  <si>
    <t xml:space="preserve">IZVRŠENJE RASHODA I IZDATAKA 1.1.- 31.12.2023.G. </t>
  </si>
  <si>
    <t>Račun rashoda/
izdatka</t>
  </si>
  <si>
    <t xml:space="preserve">Izvršenje 2022. </t>
  </si>
  <si>
    <t xml:space="preserve">Izvršenje 2023. </t>
  </si>
  <si>
    <t>Rashodi poslovanja</t>
  </si>
  <si>
    <t>Rashodi za zaposlene</t>
  </si>
  <si>
    <t>Plaće</t>
  </si>
  <si>
    <t>Plaće za redovan rad</t>
  </si>
  <si>
    <t xml:space="preserve">Ostali rashodi za zaposlene </t>
  </si>
  <si>
    <t>3121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</si>
  <si>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</si>
  <si>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</si>
  <si>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</si>
  <si>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</si>
  <si>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</si>
  <si>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3211</t>
  </si>
  <si>
    <t>Službena putovanja</t>
  </si>
  <si>
    <t>3212</t>
  </si>
  <si>
    <t>Naknade za prijevoz, za rad na terenu i odvojeni život</t>
  </si>
  <si>
    <t>Stručno usavršavanje</t>
  </si>
  <si>
    <t>Rashodi za materijal i energiju</t>
  </si>
  <si>
    <t>3221</t>
  </si>
  <si>
    <t>Uredski materijal i ostali materijalni rashodi</t>
  </si>
  <si>
    <t>Materijal i sirovine</t>
  </si>
  <si>
    <t>3223</t>
  </si>
  <si>
    <t>Energija</t>
  </si>
  <si>
    <t>3224</t>
  </si>
  <si>
    <t>Materijal i dijelovi za tekuće i investicijsko održavanje</t>
  </si>
  <si>
    <t>Sitni inventar i auto gume</t>
  </si>
  <si>
    <t>Službena,radna i zaštitna odjeća i obuća</t>
  </si>
  <si>
    <t>Rashodi za usluge</t>
  </si>
  <si>
    <t>3231</t>
  </si>
  <si>
    <t>Usluge telefona, pošte i prijevoza</t>
  </si>
  <si>
    <t>3232</t>
  </si>
  <si>
    <t>Usluge tekućeg i investicijskog održavanja</t>
  </si>
  <si>
    <t>Usluge promidžbe i informiranja</t>
  </si>
  <si>
    <t>3234</t>
  </si>
  <si>
    <t>Komunalne usluge</t>
  </si>
  <si>
    <t>Zakupnine i najamnine</t>
  </si>
  <si>
    <t>Zdravstvene i veterinarske usluge</t>
  </si>
  <si>
    <t>Intelektualne i osobne usluge</t>
  </si>
  <si>
    <t>3238</t>
  </si>
  <si>
    <t>Računalne usluge</t>
  </si>
  <si>
    <t>3239</t>
  </si>
  <si>
    <t>Ostale usluge</t>
  </si>
  <si>
    <t xml:space="preserve">Naknade troškova osobama izvan radnog odnosa </t>
  </si>
  <si>
    <t>Ostali nespomenuti rashodi poslovanja</t>
  </si>
  <si>
    <t>Premija osiguranja</t>
  </si>
  <si>
    <t>3293</t>
  </si>
  <si>
    <t>Reprezentacija</t>
  </si>
  <si>
    <t>Članarine i norme</t>
  </si>
  <si>
    <t>Pristojbe i naknade</t>
  </si>
  <si>
    <t>Troškovi sudskih postupaka</t>
  </si>
  <si>
    <t>3299</t>
  </si>
  <si>
    <t>Financijski rashodi</t>
  </si>
  <si>
    <t>Ostali financijski rashodi</t>
  </si>
  <si>
    <t>3431</t>
  </si>
  <si>
    <t>Bankarske usluge i usluge platnog prometa</t>
  </si>
  <si>
    <t>Zatezne kamate</t>
  </si>
  <si>
    <t>Ostali rashodi</t>
  </si>
  <si>
    <t>Tekuće donacije</t>
  </si>
  <si>
    <t>Tekuće donacije u naravi</t>
  </si>
  <si>
    <t>Rashodi za nabavu nefinancijske imovine</t>
  </si>
  <si>
    <t>Rashodi za nabavu neproizvedene dugotrajne imovine</t>
  </si>
  <si>
    <t>Nematerijalna imovina</t>
  </si>
  <si>
    <t>Ostala nematerijalna imovina</t>
  </si>
  <si>
    <t>Rashodi za nabavu proizvedene dugotrajne imovine</t>
  </si>
  <si>
    <t>Postrojenja i oprema</t>
  </si>
  <si>
    <t>4221</t>
  </si>
  <si>
    <t>Uredska oprema i namještaj</t>
  </si>
  <si>
    <t>Komunikacijska oprema</t>
  </si>
  <si>
    <t>Oprema za održavanje i zaštitu</t>
  </si>
  <si>
    <t>Uređaji, strojevi i oprema za ostale namjene</t>
  </si>
  <si>
    <t>Knjige, umjetnička djela i ostalie izložb.vrijednosti</t>
  </si>
  <si>
    <t>Knjige</t>
  </si>
  <si>
    <t>Izdaci za financijsku imovinu i otplate zajmova</t>
  </si>
  <si>
    <t>Izdaci za otplate glavnica primljenih kredita i zajmova</t>
  </si>
  <si>
    <t>Otplate gl.primlj.kred.i zajm.od kred.i ost.fin.inst.izv.js</t>
  </si>
  <si>
    <t xml:space="preserve">RASHODI PO IZVORIMA FINANCIRANJA </t>
  </si>
  <si>
    <t xml:space="preserve">Izvorni plan 2023 </t>
  </si>
  <si>
    <t xml:space="preserve">Tekući plan 2023 </t>
  </si>
  <si>
    <t xml:space="preserve">IZVJEŠTAJ O IZVRŠENJU FINANCIJSKOG PLANA ZA  period 1.1.-31.12.23. G. 
PO PROGRAMSKOJ I  EKONOMSKOJ KLASIFIKACIJI I IZVORIMA FINANCIRANJA </t>
  </si>
  <si>
    <t>BROJČANA OZNAKA I NAZIV</t>
  </si>
  <si>
    <t>IZVOR FINANCIRANJA</t>
  </si>
  <si>
    <t>IZVRŠENJE 2022</t>
  </si>
  <si>
    <t xml:space="preserve">IZVORNI PLAN 2023 </t>
  </si>
  <si>
    <t xml:space="preserve">TEKUĆI PLAN 2023 </t>
  </si>
  <si>
    <t>IZVRŠENJE 2023</t>
  </si>
  <si>
    <t>INDEKS 1</t>
  </si>
  <si>
    <t>INDEKS 2</t>
  </si>
  <si>
    <t>1</t>
  </si>
  <si>
    <t>6 = 5/2*100</t>
  </si>
  <si>
    <t xml:space="preserve">7 =5/4*100 </t>
  </si>
  <si>
    <t>Ekonomska škola Pula</t>
  </si>
  <si>
    <t xml:space="preserve">Program: </t>
  </si>
  <si>
    <t>Redovna djelatnost srednjih škola - minimalni standard</t>
  </si>
  <si>
    <t>A220101</t>
  </si>
  <si>
    <t xml:space="preserve">AKTIVNOST: </t>
  </si>
  <si>
    <t>Materijalni rashodi po kriterijima</t>
  </si>
  <si>
    <t>RASHODI POSLOVANJA</t>
  </si>
  <si>
    <t>MATERIJALNI RASHODI</t>
  </si>
  <si>
    <t>321</t>
  </si>
  <si>
    <t>NAKNADE TROŠKOVA ZAPOSLENIMA</t>
  </si>
  <si>
    <t>SLUŽBENA PUTOVANJA</t>
  </si>
  <si>
    <t>3213</t>
  </si>
  <si>
    <t>STRUČNO USAVRŠAVANJE ZAPOSLENIKA</t>
  </si>
  <si>
    <t>322</t>
  </si>
  <si>
    <t>RASHODI ZA MATERIJAL I ENERG.</t>
  </si>
  <si>
    <t>UREDSKI MATERIJAL I OSTALI MATERIJALNI RASHODI</t>
  </si>
  <si>
    <t>MATERIJAL I SIROVINE</t>
  </si>
  <si>
    <t>MAT.I DIJELOVI ZA TEKUĆE I INVEST.ODRŽAVANJE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</si>
  <si>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</si>
  <si>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</si>
  <si>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</si>
  <si>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</si>
  <si>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</si>
  <si>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</si>
  <si>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</si>
  <si>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</si>
  <si>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</si>
  <si>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</si>
  <si>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</si>
  <si>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3237</t>
  </si>
  <si>
    <t>INTELEKTUALNE I OSOBNE  USLUGE</t>
  </si>
  <si>
    <t>RAČUNALNE USLUGE</t>
  </si>
  <si>
    <t>OSTALE USLUGE</t>
  </si>
  <si>
    <t>329</t>
  </si>
  <si>
    <t>OST.NESPOM.RASHODI POSLOVANJA</t>
  </si>
  <si>
    <t>REPREZENTACIJA</t>
  </si>
  <si>
    <t>3294</t>
  </si>
  <si>
    <t>ČLANARINE</t>
  </si>
  <si>
    <t>3295</t>
  </si>
  <si>
    <t>PRISTOJBE I NAKNADE</t>
  </si>
  <si>
    <t>OSTALI NESPOMENUTI RASHODI POSLOVANJA</t>
  </si>
  <si>
    <t>FINANCIJSKI RASHODI</t>
  </si>
  <si>
    <t>343</t>
  </si>
  <si>
    <t>OSTALI FINANCIJSKI RASHODI</t>
  </si>
  <si>
    <t>BANKARSKE USLUGE I USLUGE PLATNOG PROMETA</t>
  </si>
  <si>
    <t>ZATEZNE KAMATE</t>
  </si>
  <si>
    <t>A220102</t>
  </si>
  <si>
    <t>Materijalni rashodi SŠ po stvarnom trošku</t>
  </si>
  <si>
    <t>NAKNADA TROŠKOVA ZAPOSLENIMA</t>
  </si>
  <si>
    <t>NAKNADE ZA PRIJEVOZ</t>
  </si>
  <si>
    <t>RASHODI ZA MATERIJAL I ENERGIJU</t>
  </si>
  <si>
    <t>ENERGIJA</t>
  </si>
  <si>
    <t>MATERIJAL I DIJELOVI ZA TEK.  I INV. ODRŽ.</t>
  </si>
  <si>
    <t>3236</t>
  </si>
  <si>
    <t>ZDRAVSTVENE I VETERINARSKE USLUGE</t>
  </si>
  <si>
    <t>PREMIJE OSIGURANJA</t>
  </si>
  <si>
    <t>A220103</t>
  </si>
  <si>
    <t>Materijalni rashodi SŠ - drugi izvori</t>
  </si>
  <si>
    <t>RASHODI ZA ZAPOSLENE</t>
  </si>
  <si>
    <t>PLAĆE</t>
  </si>
  <si>
    <t>OSTALI RASHODI ZA ZAPOSLENE</t>
  </si>
  <si>
    <t>USLUGE BANAKA</t>
  </si>
  <si>
    <t>DONACIJE I OSTALI RASHODI</t>
  </si>
  <si>
    <t>TEKUĆE DONACIJE</t>
  </si>
  <si>
    <t>RASHODI ZA NABAVU NEFINANCIJSKE IMOVINE</t>
  </si>
  <si>
    <t>RASHODI ZA NABAVU PROIZVEDENE DUGOTRAJNE IMOVINE</t>
  </si>
  <si>
    <t>POSTROJENJA I OPREMA</t>
  </si>
  <si>
    <t>UREDSKA OPREMA I NAMJEŠTAJ</t>
  </si>
  <si>
    <t>KOMUNIKACIJSKA OPREMA</t>
  </si>
  <si>
    <t>UREĐAJI, STROJEVI I OPREMA ZA OSTALE NAMJENE</t>
  </si>
  <si>
    <t>KNJIGE,UMJ.DJELA I OST.IZLOŽB.VRIJEDN.</t>
  </si>
  <si>
    <t>KNJIGE</t>
  </si>
  <si>
    <t>A220104</t>
  </si>
  <si>
    <t>Plaće i drugi rashodi za zaposlene srednjih škola</t>
  </si>
  <si>
    <t>PLAĆE ZA REDOVAN RAD</t>
  </si>
  <si>
    <t>DOPRINOSI NA PLAĆE</t>
  </si>
  <si>
    <t>DOPRINOSI ZA OBVEZNO ZDRAVSTVENO OSIGURANJE</t>
  </si>
  <si>
    <t>DOPRINOSI ZA OBVEZNO OSIGURANJE U SLUČAJU NEZAPOSLENOSTI</t>
  </si>
  <si>
    <t>INTELEKTUALNE I OSOBNE USLUGE</t>
  </si>
  <si>
    <t>TROŠKOVI SUDSKIH POSTUPAKA</t>
  </si>
  <si>
    <t>Programi obrazovanja iznad standarda</t>
  </si>
  <si>
    <t>A230102</t>
  </si>
  <si>
    <t>Županijska natjecanja</t>
  </si>
  <si>
    <t>USLUGE POŠTE I PRIJEVOZA</t>
  </si>
  <si>
    <t>A230101</t>
  </si>
  <si>
    <t>MATERIJALNI TROŠKOVI IZNAD STANDARDA</t>
  </si>
  <si>
    <t>A230148</t>
  </si>
  <si>
    <t>Financiranje učenika s posebnim potrebama</t>
  </si>
  <si>
    <t>A230162</t>
  </si>
  <si>
    <t>ŽUPANIJSKO STRUČNO VIJEĆE, ŽUPANIJSKI AKTIV UČITELJA</t>
  </si>
  <si>
    <t>A230163</t>
  </si>
  <si>
    <t>IZVANUČIONIČKA I TERENSKA NASTAVA</t>
  </si>
  <si>
    <t xml:space="preserve">RASHODI ZA MATERIJAL </t>
  </si>
  <si>
    <t>Usluge prijevoza</t>
  </si>
  <si>
    <t>A230170</t>
  </si>
  <si>
    <t>UČENIČKA ZADRUGA</t>
  </si>
  <si>
    <t>RASHODI ZA METRIJAL I ENERGIJU</t>
  </si>
  <si>
    <t>A230171</t>
  </si>
  <si>
    <t>ŠKOSLKO SPORTSKO DRUŠTVO</t>
  </si>
  <si>
    <t>USLUGA PRIJEVOZA</t>
  </si>
  <si>
    <t>A230184</t>
  </si>
  <si>
    <t>ZAVIČAJNA NASTAVA</t>
  </si>
  <si>
    <t>NAKNADE TROŠKOVA ZAPOSENIMA</t>
  </si>
  <si>
    <t xml:space="preserve"> OSTALI NESPOMENUTI RASHODI POSLOVANJA</t>
  </si>
  <si>
    <t>A230199</t>
  </si>
  <si>
    <t>ŠKOLSKA SHEMA</t>
  </si>
  <si>
    <t>VOĆE</t>
  </si>
  <si>
    <t>A230201</t>
  </si>
  <si>
    <t>E - ŠKOLE</t>
  </si>
  <si>
    <t>KNJIGE U KNJIŽNICI</t>
  </si>
  <si>
    <t>A230204</t>
  </si>
  <si>
    <t>PROVEDBA KURIKULUMA</t>
  </si>
  <si>
    <t>LICENCE</t>
  </si>
  <si>
    <t>RAČUNALA I RAČUNALNA OPREMA</t>
  </si>
  <si>
    <t>A230209</t>
  </si>
  <si>
    <t>MENSTRUALNE I HIGIJENSKE POTREPŠTINE</t>
  </si>
  <si>
    <t>OSTALI RASHODI</t>
  </si>
  <si>
    <t>Investicijsko održavanje srednjih škola</t>
  </si>
  <si>
    <t>A240201</t>
  </si>
  <si>
    <t>Investicijsko održavanje SŠ - minimalni standard</t>
  </si>
  <si>
    <t>Materijal i dijelovi za tekuće i inv. održavanje</t>
  </si>
  <si>
    <t>A240202</t>
  </si>
  <si>
    <t>Investicijsko održavanje SŠ - iznad standarda</t>
  </si>
  <si>
    <t>Opremanje u srednjim školama</t>
  </si>
  <si>
    <t>K240602</t>
  </si>
  <si>
    <t>K240604</t>
  </si>
  <si>
    <t>Opremanje biblioteke</t>
  </si>
  <si>
    <t>424</t>
  </si>
  <si>
    <t>4241</t>
  </si>
  <si>
    <t>Mozaik 4</t>
  </si>
  <si>
    <t>T910801</t>
  </si>
  <si>
    <t>Provedba projekta MOZAIK 4</t>
  </si>
  <si>
    <t>Mozaik 5</t>
  </si>
  <si>
    <t>T921101</t>
  </si>
  <si>
    <t>Provedba projekta MOZAIK 5</t>
  </si>
  <si>
    <t>Mozaik 6</t>
  </si>
  <si>
    <t>T921201</t>
  </si>
  <si>
    <t>Provedba projekta MOZAIK 6</t>
  </si>
  <si>
    <t xml:space="preserve">RASHODI ZA USLUGE 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</si>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</sst>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(* #,##0_);_(* \(#,##0\);_(* &quot;-&quot;_);_(@_)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6" formatCode="[$-1041A]#,##0.00;\-\ #,##0.00"/>
    <numFmt numFmtId="177" formatCode="#,##0.00\ _k_n"/>
  </numFmts>
  <fonts count="36">
    <font>
      <sz val="10"/>
      <name val="Arial"/>
      <charset val="0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i/>
      <sz val="11"/>
      <color rgb="FF7F7F7F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7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15" applyNumberFormat="0" applyAlignment="0" applyProtection="0"/>
    <xf numFmtId="0" fontId="26" fillId="9" borderId="16" applyNumberFormat="0" applyAlignment="0" applyProtection="0"/>
    <xf numFmtId="0" fontId="27" fillId="9" borderId="15" applyNumberFormat="0" applyAlignment="0" applyProtection="0"/>
    <xf numFmtId="0" fontId="28" fillId="10" borderId="17" applyNumberFormat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</cellStyleXfs>
  <cellXfs count="16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0" xfId="0" applyFont="1" applyFill="1"/>
    <xf numFmtId="0" fontId="3" fillId="0" borderId="0" xfId="0" applyFont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/>
    <xf numFmtId="0" fontId="3" fillId="0" borderId="0" xfId="0" applyFont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0" fontId="1" fillId="0" borderId="3" xfId="0" applyFont="1" applyBorder="1" applyAlignment="1">
      <alignment horizontal="center" vertical="center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 readingOrder="1"/>
      <protection locked="0"/>
    </xf>
    <xf numFmtId="0" fontId="1" fillId="4" borderId="1" xfId="0" applyFont="1" applyFill="1" applyBorder="1" applyAlignment="1" applyProtection="1">
      <alignment vertical="center" wrapText="1" readingOrder="1"/>
      <protection locked="0"/>
    </xf>
    <xf numFmtId="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 readingOrder="1"/>
      <protection locked="0"/>
    </xf>
    <xf numFmtId="0" fontId="3" fillId="3" borderId="1" xfId="0" applyFont="1" applyFill="1" applyBorder="1" applyAlignment="1" applyProtection="1">
      <alignment vertical="center" wrapText="1" readingOrder="1"/>
      <protection locked="0"/>
    </xf>
    <xf numFmtId="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left" vertical="center" wrapText="1" readingOrder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4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left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 wrapText="1" readingOrder="1"/>
      <protection locked="0"/>
    </xf>
    <xf numFmtId="0" fontId="3" fillId="2" borderId="1" xfId="0" applyFont="1" applyFill="1" applyBorder="1" applyAlignment="1" applyProtection="1">
      <alignment horizontal="left" vertical="center" wrapText="1" readingOrder="1"/>
      <protection locked="0"/>
    </xf>
    <xf numFmtId="0" fontId="3" fillId="2" borderId="1" xfId="0" applyFont="1" applyFill="1" applyBorder="1" applyAlignment="1" applyProtection="1">
      <alignment vertical="center" wrapText="1" readingOrder="1"/>
      <protection locked="0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6" fontId="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76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4" fontId="1" fillId="0" borderId="0" xfId="0" applyNumberFormat="1" applyFont="1"/>
    <xf numFmtId="176" fontId="3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76" fontId="3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76" fontId="3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Border="1" applyAlignment="1" applyProtection="1">
      <alignment vertical="center" wrapText="1" readingOrder="1"/>
      <protection locked="0"/>
    </xf>
    <xf numFmtId="0" fontId="1" fillId="0" borderId="0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Border="1" applyAlignment="1" applyProtection="1">
      <alignment horizontal="center" vertical="center" wrapText="1" readingOrder="1"/>
      <protection locked="0"/>
    </xf>
    <xf numFmtId="4" fontId="1" fillId="0" borderId="0" xfId="0" applyNumberFormat="1" applyFont="1" applyBorder="1" applyAlignment="1" applyProtection="1">
      <alignment horizontal="right" vertical="center" wrapText="1"/>
      <protection locked="0"/>
    </xf>
    <xf numFmtId="4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vertical="center" readingOrder="1"/>
    </xf>
    <xf numFmtId="0" fontId="5" fillId="0" borderId="0" xfId="0" applyFont="1" applyAlignment="1">
      <alignment horizontal="left" readingOrder="1"/>
    </xf>
    <xf numFmtId="0" fontId="5" fillId="0" borderId="0" xfId="0" applyFont="1" applyAlignment="1">
      <alignment readingOrder="1"/>
    </xf>
    <xf numFmtId="176" fontId="1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76" fontId="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3" fontId="5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3" fontId="6" fillId="0" borderId="0" xfId="0" applyNumberFormat="1" applyFont="1" applyFill="1"/>
    <xf numFmtId="3" fontId="5" fillId="0" borderId="0" xfId="0" applyNumberFormat="1" applyFont="1" applyFill="1" applyAlignment="1">
      <alignment horizontal="left"/>
    </xf>
    <xf numFmtId="3" fontId="5" fillId="0" borderId="0" xfId="0" applyNumberFormat="1" applyFont="1" applyFill="1"/>
    <xf numFmtId="4" fontId="5" fillId="0" borderId="0" xfId="0" applyNumberFormat="1" applyFont="1" applyFill="1" applyAlignment="1">
      <alignment horizontal="right" wrapText="1"/>
    </xf>
    <xf numFmtId="177" fontId="5" fillId="0" borderId="0" xfId="0" applyNumberFormat="1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3" fontId="3" fillId="5" borderId="1" xfId="0" applyNumberFormat="1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177" fontId="3" fillId="5" borderId="1" xfId="0" applyNumberFormat="1" applyFont="1" applyFill="1" applyBorder="1" applyAlignment="1">
      <alignment horizontal="center" vertical="center" wrapText="1"/>
    </xf>
    <xf numFmtId="177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4" fontId="3" fillId="5" borderId="3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vertical="center" wrapText="1"/>
    </xf>
    <xf numFmtId="3" fontId="3" fillId="5" borderId="5" xfId="0" applyNumberFormat="1" applyFont="1" applyFill="1" applyBorder="1" applyAlignment="1">
      <alignment horizontal="left" vertical="center"/>
    </xf>
    <xf numFmtId="3" fontId="3" fillId="5" borderId="5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right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4" fontId="3" fillId="5" borderId="3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left" vertical="center"/>
    </xf>
    <xf numFmtId="3" fontId="3" fillId="5" borderId="1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readingOrder="1"/>
    </xf>
    <xf numFmtId="0" fontId="7" fillId="0" borderId="0" xfId="0" applyFont="1" applyAlignment="1">
      <alignment vertical="center" readingOrder="1"/>
    </xf>
    <xf numFmtId="0" fontId="8" fillId="0" borderId="0" xfId="0" applyFont="1" applyAlignment="1">
      <alignment readingOrder="1"/>
    </xf>
    <xf numFmtId="0" fontId="12" fillId="0" borderId="0" xfId="0" applyFont="1" applyAlignment="1">
      <alignment horizontal="center" readingOrder="1"/>
    </xf>
    <xf numFmtId="0" fontId="13" fillId="0" borderId="0" xfId="0" applyFont="1" applyAlignment="1" applyProtection="1">
      <alignment horizontal="center" wrapText="1" readingOrder="1"/>
      <protection locked="0"/>
    </xf>
    <xf numFmtId="0" fontId="13" fillId="0" borderId="0" xfId="0" applyFont="1" applyAlignment="1" applyProtection="1">
      <alignment wrapText="1" readingOrder="1"/>
      <protection locked="0"/>
    </xf>
    <xf numFmtId="0" fontId="13" fillId="0" borderId="7" xfId="0" applyFont="1" applyBorder="1" applyAlignment="1" applyProtection="1">
      <alignment horizontal="center" vertical="center" wrapText="1" readingOrder="1"/>
      <protection locked="0"/>
    </xf>
    <xf numFmtId="177" fontId="7" fillId="0" borderId="1" xfId="0" applyNumberFormat="1" applyFont="1" applyFill="1" applyBorder="1" applyAlignment="1">
      <alignment horizontal="center" vertical="center" wrapText="1" readingOrder="1"/>
    </xf>
    <xf numFmtId="177" fontId="7" fillId="0" borderId="1" xfId="0" applyNumberFormat="1" applyFont="1" applyFill="1" applyBorder="1" applyAlignment="1">
      <alignment horizontal="center" vertical="center" readingOrder="1"/>
    </xf>
    <xf numFmtId="0" fontId="14" fillId="0" borderId="7" xfId="0" applyFont="1" applyBorder="1" applyAlignment="1" applyProtection="1">
      <alignment horizontal="center" wrapText="1" readingOrder="1"/>
      <protection locked="0"/>
    </xf>
    <xf numFmtId="1" fontId="15" fillId="0" borderId="1" xfId="0" applyNumberFormat="1" applyFont="1" applyFill="1" applyBorder="1" applyAlignment="1">
      <alignment horizontal="center" wrapText="1" readingOrder="1"/>
    </xf>
    <xf numFmtId="177" fontId="15" fillId="0" borderId="1" xfId="0" applyNumberFormat="1" applyFont="1" applyFill="1" applyBorder="1" applyAlignment="1">
      <alignment horizontal="center" wrapText="1" readingOrder="1"/>
    </xf>
    <xf numFmtId="177" fontId="15" fillId="0" borderId="1" xfId="0" applyNumberFormat="1" applyFont="1" applyFill="1" applyBorder="1" applyAlignment="1">
      <alignment horizontal="center" readingOrder="1"/>
    </xf>
    <xf numFmtId="0" fontId="16" fillId="0" borderId="7" xfId="0" applyFont="1" applyBorder="1" applyAlignment="1" applyProtection="1">
      <alignment vertical="center" wrapText="1" readingOrder="1"/>
      <protection locked="0"/>
    </xf>
    <xf numFmtId="176" fontId="16" fillId="0" borderId="7" xfId="0" applyNumberFormat="1" applyFont="1" applyBorder="1" applyAlignment="1" applyProtection="1">
      <alignment vertical="center" wrapText="1" readingOrder="1"/>
      <protection locked="0"/>
    </xf>
    <xf numFmtId="177" fontId="5" fillId="0" borderId="1" xfId="0" applyNumberFormat="1" applyFont="1" applyFill="1" applyBorder="1" applyAlignment="1">
      <alignment horizontal="center" vertical="center" wrapText="1" readingOrder="1"/>
    </xf>
    <xf numFmtId="177" fontId="5" fillId="0" borderId="1" xfId="0" applyNumberFormat="1" applyFont="1" applyFill="1" applyBorder="1" applyAlignment="1">
      <alignment horizontal="center" vertical="center" readingOrder="1"/>
    </xf>
    <xf numFmtId="0" fontId="16" fillId="0" borderId="0" xfId="0" applyFont="1" applyAlignment="1" applyProtection="1">
      <alignment wrapText="1" readingOrder="1"/>
      <protection locked="0"/>
    </xf>
    <xf numFmtId="0" fontId="7" fillId="0" borderId="0" xfId="0" applyFont="1" applyBorder="1" applyAlignment="1" applyProtection="1">
      <alignment horizontal="left" wrapText="1" readingOrder="1"/>
      <protection locked="0"/>
    </xf>
    <xf numFmtId="0" fontId="7" fillId="0" borderId="0" xfId="0" applyFont="1" applyAlignment="1" applyProtection="1">
      <alignment wrapText="1" readingOrder="1"/>
      <protection locked="0"/>
    </xf>
    <xf numFmtId="0" fontId="5" fillId="0" borderId="1" xfId="0" applyFont="1" applyBorder="1" applyAlignment="1">
      <alignment vertical="center" wrapText="1" readingOrder="1"/>
    </xf>
    <xf numFmtId="176" fontId="5" fillId="0" borderId="7" xfId="0" applyNumberFormat="1" applyFont="1" applyBorder="1" applyAlignment="1" applyProtection="1">
      <alignment vertical="center" wrapText="1" readingOrder="1"/>
      <protection locked="0"/>
    </xf>
    <xf numFmtId="176" fontId="5" fillId="0" borderId="8" xfId="0" applyNumberFormat="1" applyFont="1" applyBorder="1" applyAlignment="1" applyProtection="1">
      <alignment vertical="center" wrapText="1" readingOrder="1"/>
      <protection locked="0"/>
    </xf>
    <xf numFmtId="0" fontId="7" fillId="0" borderId="9" xfId="0" applyFont="1" applyBorder="1" applyAlignment="1" applyProtection="1">
      <alignment horizontal="left" wrapText="1" readingOrder="1"/>
      <protection locked="0"/>
    </xf>
    <xf numFmtId="176" fontId="5" fillId="0" borderId="10" xfId="0" applyNumberFormat="1" applyFont="1" applyBorder="1" applyAlignment="1" applyProtection="1">
      <alignment vertical="center" wrapText="1" readingOrder="1"/>
      <protection locked="0"/>
    </xf>
    <xf numFmtId="0" fontId="5" fillId="0" borderId="0" xfId="0" applyFont="1" applyBorder="1" applyAlignment="1">
      <alignment wrapText="1" readingOrder="1"/>
    </xf>
    <xf numFmtId="176" fontId="5" fillId="0" borderId="0" xfId="0" applyNumberFormat="1" applyFont="1" applyBorder="1" applyAlignment="1" applyProtection="1">
      <alignment wrapText="1" readingOrder="1"/>
      <protection locked="0"/>
    </xf>
    <xf numFmtId="0" fontId="7" fillId="0" borderId="7" xfId="0" applyFont="1" applyBorder="1" applyAlignment="1" applyProtection="1">
      <alignment horizontal="center" vertical="center" wrapText="1" readingOrder="1"/>
      <protection locked="0"/>
    </xf>
    <xf numFmtId="0" fontId="8" fillId="0" borderId="7" xfId="0" applyFont="1" applyBorder="1" applyAlignment="1" applyProtection="1">
      <alignment horizontal="center" wrapText="1" readingOrder="1"/>
      <protection locked="0"/>
    </xf>
    <xf numFmtId="0" fontId="5" fillId="0" borderId="7" xfId="0" applyFont="1" applyBorder="1" applyAlignment="1" applyProtection="1">
      <alignment vertical="center" wrapText="1" readingOrder="1"/>
      <protection locked="0"/>
    </xf>
    <xf numFmtId="177" fontId="7" fillId="0" borderId="1" xfId="0" applyNumberFormat="1" applyFont="1" applyFill="1" applyBorder="1" applyAlignment="1" quotePrefix="1">
      <alignment horizontal="center" vertical="center" wrapText="1" readingOrder="1"/>
    </xf>
    <xf numFmtId="177" fontId="7" fillId="0" borderId="1" xfId="0" applyNumberFormat="1" applyFont="1" applyFill="1" applyBorder="1" applyAlignment="1" quotePrefix="1">
      <alignment horizontal="center" vertical="center" readingOrder="1"/>
    </xf>
    <xf numFmtId="177" fontId="15" fillId="0" borderId="1" xfId="0" applyNumberFormat="1" applyFont="1" applyFill="1" applyBorder="1" applyAlignment="1" quotePrefix="1">
      <alignment horizontal="center" wrapText="1" readingOrder="1"/>
    </xf>
    <xf numFmtId="177" fontId="15" fillId="0" borderId="1" xfId="0" applyNumberFormat="1" applyFont="1" applyFill="1" applyBorder="1" applyAlignment="1" quotePrefix="1">
      <alignment horizontal="center" readingOrder="1"/>
    </xf>
    <xf numFmtId="0" fontId="7" fillId="0" borderId="1" xfId="0" applyFont="1" applyFill="1" applyBorder="1" applyAlignment="1" quotePrefix="1">
      <alignment horizontal="left" vertical="center" wrapText="1"/>
    </xf>
    <xf numFmtId="4" fontId="7" fillId="0" borderId="1" xfId="0" applyNumberFormat="1" applyFont="1" applyFill="1" applyBorder="1" applyAlignment="1" quotePrefix="1">
      <alignment horizontal="center" vertical="center" wrapText="1"/>
    </xf>
    <xf numFmtId="177" fontId="7" fillId="0" borderId="1" xfId="0" applyNumberFormat="1" applyFont="1" applyFill="1" applyBorder="1" applyAlignment="1" quotePrefix="1">
      <alignment horizontal="center" vertical="center" wrapText="1"/>
    </xf>
    <xf numFmtId="177" fontId="8" fillId="0" borderId="1" xfId="0" applyNumberFormat="1" applyFont="1" applyFill="1" applyBorder="1" applyAlignment="1" quotePrefix="1">
      <alignment horizontal="center" vertical="center"/>
    </xf>
    <xf numFmtId="3" fontId="3" fillId="5" borderId="1" xfId="0" applyNumberFormat="1" applyFont="1" applyFill="1" applyBorder="1" applyAlignment="1" quotePrefix="1">
      <alignment horizontal="left" vertical="center"/>
    </xf>
    <xf numFmtId="0" fontId="7" fillId="0" borderId="1" xfId="0" applyFont="1" applyFill="1" applyBorder="1" applyAlignment="1" quotePrefix="1">
      <alignment horizontal="center" vertical="center" wrapText="1"/>
    </xf>
    <xf numFmtId="177" fontId="7" fillId="0" borderId="1" xfId="0" applyNumberFormat="1" applyFont="1" applyFill="1" applyBorder="1" applyAlignment="1" quotePrefix="1">
      <alignment horizontal="center" vertical="center"/>
    </xf>
    <xf numFmtId="3" fontId="3" fillId="0" borderId="1" xfId="0" applyNumberFormat="1" applyFont="1" applyFill="1" applyBorder="1" applyAlignment="1" quotePrefix="1">
      <alignment horizontal="left" vertical="center"/>
    </xf>
    <xf numFmtId="3" fontId="3" fillId="0" borderId="1" xfId="0" applyNumberFormat="1" applyFont="1" applyFill="1" applyBorder="1" applyAlignment="1" quotePrefix="1">
      <alignment horizontal="center" vertical="center"/>
    </xf>
    <xf numFmtId="1" fontId="8" fillId="0" borderId="1" xfId="0" applyNumberFormat="1" applyFont="1" applyFill="1" applyBorder="1" applyAlignment="1" quotePrefix="1">
      <alignment horizontal="center" vertical="center" wrapText="1"/>
    </xf>
    <xf numFmtId="1" fontId="8" fillId="0" borderId="1" xfId="0" applyNumberFormat="1" applyFont="1" applyFill="1" applyBorder="1" applyAlignment="1" quotePrefix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E0"/>
      <rgbColor rgb="00FF0000"/>
      <rgbColor rgb="000000CD"/>
      <rgbColor rgb="00FFFFFF"/>
      <rgbColor rgb="000000FF"/>
      <rgbColor rgb="000000CD"/>
      <rgbColor rgb="00FFFF00"/>
      <rgbColor rgb="004169E1"/>
      <rgbColor rgb="00FFFFE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0000"/>
      <color rgb="00FFFFFF"/>
      <color rgb="00FFF2CC"/>
      <color rgb="00FFFFE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4"/>
  <sheetViews>
    <sheetView showGridLines="0" tabSelected="1" zoomScaleSheetLayoutView="60" workbookViewId="0">
      <selection activeCell="A44" sqref="A44"/>
    </sheetView>
  </sheetViews>
  <sheetFormatPr defaultColWidth="9.14285714285714" defaultRowHeight="12.75" outlineLevelCol="6"/>
  <cols>
    <col min="1" max="1" width="33.4285714285714" style="54" customWidth="1"/>
    <col min="2" max="4" width="15.4285714285714" style="54"/>
    <col min="5" max="5" width="15.2857142857143" style="54" customWidth="1"/>
    <col min="6" max="7" width="13.1428571428571" style="54" customWidth="1"/>
    <col min="8" max="16384" width="9.14285714285714" style="54"/>
  </cols>
  <sheetData>
    <row r="1" spans="1:1">
      <c r="A1" s="54" t="s">
        <v>0</v>
      </c>
    </row>
    <row r="2" spans="2:6">
      <c r="B2" s="138"/>
      <c r="C2" s="138"/>
      <c r="D2" s="138"/>
      <c r="E2" s="138"/>
      <c r="F2" s="138"/>
    </row>
    <row r="3" s="135" customFormat="1" ht="26.85" customHeight="1" spans="1:7">
      <c r="A3" s="139" t="s">
        <v>1</v>
      </c>
      <c r="B3" s="139"/>
      <c r="C3" s="139"/>
      <c r="D3" s="139"/>
      <c r="E3" s="139"/>
      <c r="F3" s="139"/>
      <c r="G3" s="139"/>
    </row>
    <row r="4" s="135" customFormat="1" ht="17.1" customHeight="1" spans="1:2">
      <c r="A4" s="140" t="s">
        <v>2</v>
      </c>
      <c r="B4" s="140"/>
    </row>
    <row r="5" s="136" customFormat="1" ht="25.5" spans="1:7">
      <c r="A5" s="141" t="s">
        <v>3</v>
      </c>
      <c r="B5" s="141" t="s">
        <v>4</v>
      </c>
      <c r="C5" s="141" t="s">
        <v>5</v>
      </c>
      <c r="D5" s="141" t="s">
        <v>6</v>
      </c>
      <c r="E5" s="141" t="s">
        <v>7</v>
      </c>
      <c r="F5" s="165" t="s">
        <v>8</v>
      </c>
      <c r="G5" s="166" t="s">
        <v>8</v>
      </c>
    </row>
    <row r="6" s="137" customFormat="1" ht="11.25" spans="1:7">
      <c r="A6" s="144">
        <v>1</v>
      </c>
      <c r="B6" s="145">
        <v>2</v>
      </c>
      <c r="C6" s="145">
        <v>3</v>
      </c>
      <c r="D6" s="145">
        <v>4</v>
      </c>
      <c r="E6" s="145">
        <v>5</v>
      </c>
      <c r="F6" s="167" t="s">
        <v>9</v>
      </c>
      <c r="G6" s="168" t="s">
        <v>10</v>
      </c>
    </row>
    <row r="7" ht="15" customHeight="1" spans="1:7">
      <c r="A7" s="148" t="s">
        <v>11</v>
      </c>
      <c r="B7" s="149">
        <f>'OPĆI DIO-PRIHODI'!C4</f>
        <v>938811.68</v>
      </c>
      <c r="C7" s="149">
        <f>'OPĆI DIO-PRIHODI'!D4</f>
        <v>1046408.24</v>
      </c>
      <c r="D7" s="149">
        <v>0</v>
      </c>
      <c r="E7" s="149">
        <f>'OPĆI DIO-PRIHODI'!F4</f>
        <v>1042814.59</v>
      </c>
      <c r="F7" s="150">
        <f>E7/B7*100</f>
        <v>111.078144021387</v>
      </c>
      <c r="G7" s="151" t="e">
        <f>E7/D7*100</f>
        <v>#DIV/0!</v>
      </c>
    </row>
    <row r="8" ht="25.5" spans="1:7">
      <c r="A8" s="148" t="s">
        <v>12</v>
      </c>
      <c r="B8" s="149">
        <f>'OPĆI DIO-PRIHODI'!C32</f>
        <v>0</v>
      </c>
      <c r="C8" s="149">
        <f>'OPĆI DIO-PRIHODI'!D32</f>
        <v>0</v>
      </c>
      <c r="D8" s="149">
        <v>0</v>
      </c>
      <c r="E8" s="149">
        <f>'OPĆI DIO-PRIHODI'!F32</f>
        <v>0</v>
      </c>
      <c r="F8" s="150">
        <v>0</v>
      </c>
      <c r="G8" s="151">
        <v>0</v>
      </c>
    </row>
    <row r="9" ht="15" customHeight="1" spans="1:7">
      <c r="A9" s="148" t="s">
        <v>13</v>
      </c>
      <c r="B9" s="149">
        <f>SUM(B7:B8)</f>
        <v>938811.68</v>
      </c>
      <c r="C9" s="149">
        <f>SUM(C7:C8)</f>
        <v>1046408.24</v>
      </c>
      <c r="D9" s="149">
        <v>0</v>
      </c>
      <c r="E9" s="149">
        <f>SUM(E7:E8)</f>
        <v>1042814.59</v>
      </c>
      <c r="F9" s="150">
        <f>E9/B9*100</f>
        <v>111.078144021387</v>
      </c>
      <c r="G9" s="151" t="e">
        <f>E9/D9*100</f>
        <v>#DIV/0!</v>
      </c>
    </row>
    <row r="10" ht="15" customHeight="1" spans="1:7">
      <c r="A10" s="148" t="s">
        <v>14</v>
      </c>
      <c r="B10" s="149">
        <f>'OPĆI DIO-RASHODI'!C4</f>
        <v>934494.72</v>
      </c>
      <c r="C10" s="149">
        <v>1048049.52</v>
      </c>
      <c r="D10" s="149">
        <v>0</v>
      </c>
      <c r="E10" s="149">
        <f>'OPĆI DIO-RASHODI'!F4</f>
        <v>1044195.52</v>
      </c>
      <c r="F10" s="150">
        <f>E10/B10*100</f>
        <v>111.739049740163</v>
      </c>
      <c r="G10" s="151" t="e">
        <f>E10/D10*100</f>
        <v>#DIV/0!</v>
      </c>
    </row>
    <row r="11" ht="25.5" spans="1:7">
      <c r="A11" s="148" t="s">
        <v>15</v>
      </c>
      <c r="B11" s="149">
        <f>'OPĆI DIO-RASHODI'!C52</f>
        <v>3527.89</v>
      </c>
      <c r="C11" s="149">
        <v>5199.37</v>
      </c>
      <c r="D11" s="149">
        <v>0</v>
      </c>
      <c r="E11" s="149">
        <f>'OPĆI DIO-RASHODI'!F52</f>
        <v>913.92</v>
      </c>
      <c r="F11" s="150">
        <f>E11/B11*100</f>
        <v>25.9055696181003</v>
      </c>
      <c r="G11" s="151" t="e">
        <f>E11/D11*100</f>
        <v>#DIV/0!</v>
      </c>
    </row>
    <row r="12" ht="15" customHeight="1" spans="1:7">
      <c r="A12" s="148" t="s">
        <v>16</v>
      </c>
      <c r="B12" s="149">
        <f>SUM(B10:B11)</f>
        <v>938022.61</v>
      </c>
      <c r="C12" s="149">
        <f>SUM(C10:C11)</f>
        <v>1053248.89</v>
      </c>
      <c r="D12" s="149">
        <v>0</v>
      </c>
      <c r="E12" s="149">
        <f>SUM(E10:E11)</f>
        <v>1045109.44</v>
      </c>
      <c r="F12" s="150">
        <f>E12/B12*100</f>
        <v>111.416231214299</v>
      </c>
      <c r="G12" s="151" t="e">
        <f>E12/D12*100</f>
        <v>#DIV/0!</v>
      </c>
    </row>
    <row r="13" ht="15" customHeight="1" spans="1:7">
      <c r="A13" s="148" t="s">
        <v>17</v>
      </c>
      <c r="B13" s="149">
        <f>B9-B12</f>
        <v>789.070000000065</v>
      </c>
      <c r="C13" s="149">
        <f>C9-C12</f>
        <v>-6840.65000000014</v>
      </c>
      <c r="D13" s="149">
        <f>D9-D12</f>
        <v>0</v>
      </c>
      <c r="E13" s="149">
        <f>E9-E12</f>
        <v>-2294.84999999998</v>
      </c>
      <c r="F13" s="150">
        <f>E13/B13*100</f>
        <v>-290.829710925493</v>
      </c>
      <c r="G13" s="151" t="e">
        <f>E13/D13*100</f>
        <v>#DIV/0!</v>
      </c>
    </row>
    <row r="14" ht="409.5" hidden="1" customHeight="1"/>
    <row r="15" ht="16.15" customHeight="1"/>
    <row r="16" s="135" customFormat="1" ht="17.1" customHeight="1" spans="1:2">
      <c r="A16" s="140" t="s">
        <v>18</v>
      </c>
      <c r="B16" s="140"/>
    </row>
    <row r="17" s="136" customFormat="1" ht="25.5" spans="1:7">
      <c r="A17" s="141" t="s">
        <v>3</v>
      </c>
      <c r="B17" s="141" t="str">
        <f>B5</f>
        <v>OSTVARENJE/ IZVRŠENJE 2022</v>
      </c>
      <c r="C17" s="141" t="str">
        <f>C5</f>
        <v>IZVORNI PLAN 2023</v>
      </c>
      <c r="D17" s="141" t="str">
        <f>D5</f>
        <v>TEKUĆI PLAN 2023</v>
      </c>
      <c r="E17" s="141" t="str">
        <f>E5</f>
        <v>OSTVARENJE/ IZVRŠENJE 2023</v>
      </c>
      <c r="F17" s="165" t="s">
        <v>8</v>
      </c>
      <c r="G17" s="166" t="s">
        <v>8</v>
      </c>
    </row>
    <row r="18" s="137" customFormat="1" ht="11.25" spans="1:7">
      <c r="A18" s="144">
        <v>1</v>
      </c>
      <c r="B18" s="145">
        <v>2</v>
      </c>
      <c r="C18" s="145">
        <v>3</v>
      </c>
      <c r="D18" s="145">
        <v>4</v>
      </c>
      <c r="E18" s="145">
        <v>5</v>
      </c>
      <c r="F18" s="167" t="s">
        <v>9</v>
      </c>
      <c r="G18" s="168" t="s">
        <v>10</v>
      </c>
    </row>
    <row r="19" ht="25.5" spans="1:7">
      <c r="A19" s="148" t="s">
        <v>19</v>
      </c>
      <c r="B19" s="149">
        <v>0</v>
      </c>
      <c r="C19" s="149">
        <v>0</v>
      </c>
      <c r="D19" s="149">
        <v>0</v>
      </c>
      <c r="E19" s="149">
        <v>0</v>
      </c>
      <c r="F19" s="150">
        <v>0</v>
      </c>
      <c r="G19" s="151">
        <v>0</v>
      </c>
    </row>
    <row r="20" ht="25.5" spans="1:7">
      <c r="A20" s="148" t="s">
        <v>20</v>
      </c>
      <c r="B20" s="149">
        <v>0</v>
      </c>
      <c r="C20" s="149">
        <v>0</v>
      </c>
      <c r="D20" s="149">
        <v>0</v>
      </c>
      <c r="E20" s="149">
        <v>0</v>
      </c>
      <c r="F20" s="150">
        <v>0</v>
      </c>
      <c r="G20" s="151">
        <v>0</v>
      </c>
    </row>
    <row r="21" ht="15" customHeight="1" spans="1:7">
      <c r="A21" s="148" t="s">
        <v>21</v>
      </c>
      <c r="B21" s="149">
        <f>B19-B20</f>
        <v>0</v>
      </c>
      <c r="C21" s="149">
        <f>C19-C20</f>
        <v>0</v>
      </c>
      <c r="D21" s="149">
        <f>D19-D20</f>
        <v>0</v>
      </c>
      <c r="E21" s="149">
        <f>E19-E20</f>
        <v>0</v>
      </c>
      <c r="F21" s="150">
        <v>0</v>
      </c>
      <c r="G21" s="151">
        <v>0</v>
      </c>
    </row>
    <row r="22" spans="1:5">
      <c r="A22" s="152"/>
      <c r="B22" s="152"/>
      <c r="C22" s="152"/>
      <c r="D22" s="152"/>
      <c r="E22" s="152"/>
    </row>
    <row r="23" s="135" customFormat="1" ht="18" customHeight="1" spans="1:5">
      <c r="A23" s="153" t="s">
        <v>22</v>
      </c>
      <c r="B23" s="153"/>
      <c r="C23" s="153"/>
      <c r="D23" s="153"/>
      <c r="E23" s="154"/>
    </row>
    <row r="24" ht="38.25" spans="1:7">
      <c r="A24" s="155" t="s">
        <v>23</v>
      </c>
      <c r="B24" s="156">
        <v>6051.57</v>
      </c>
      <c r="C24" s="156">
        <v>6840.65</v>
      </c>
      <c r="D24" s="156">
        <v>0</v>
      </c>
      <c r="E24" s="156">
        <v>6840.65</v>
      </c>
      <c r="F24" s="150">
        <f>E24/B24*100</f>
        <v>113.039260886018</v>
      </c>
      <c r="G24" s="151"/>
    </row>
    <row r="25" ht="38.25" spans="1:7">
      <c r="A25" s="155" t="s">
        <v>24</v>
      </c>
      <c r="B25" s="157">
        <f>B13+B21+B24</f>
        <v>6840.64000000006</v>
      </c>
      <c r="C25" s="157">
        <f>C13+C21+C24</f>
        <v>-1.40062184073031e-10</v>
      </c>
      <c r="D25" s="157">
        <f>D13+D21+D24</f>
        <v>0</v>
      </c>
      <c r="E25" s="157">
        <f>E13+E21+E24</f>
        <v>4545.80000000002</v>
      </c>
      <c r="F25" s="150">
        <f>E25/B25*100</f>
        <v>66.4528465172846</v>
      </c>
      <c r="G25" s="151"/>
    </row>
    <row r="26" ht="14.25" customHeight="1"/>
    <row r="27" s="135" customFormat="1" ht="18" customHeight="1" spans="1:5">
      <c r="A27" s="153" t="s">
        <v>25</v>
      </c>
      <c r="B27" s="153"/>
      <c r="C27" s="158"/>
      <c r="D27" s="158"/>
      <c r="E27" s="158"/>
    </row>
    <row r="28" ht="25.5" spans="1:7">
      <c r="A28" s="155" t="s">
        <v>26</v>
      </c>
      <c r="B28" s="159">
        <f>SUM(B24)</f>
        <v>6051.57</v>
      </c>
      <c r="C28" s="159">
        <f>SUM(C24)</f>
        <v>6840.65</v>
      </c>
      <c r="D28" s="159">
        <f>SUM(D24)</f>
        <v>0</v>
      </c>
      <c r="E28" s="159">
        <f>SUM(E24)</f>
        <v>6840.65</v>
      </c>
      <c r="F28" s="150">
        <f>E28/B28*100</f>
        <v>113.039260886018</v>
      </c>
      <c r="G28" s="151"/>
    </row>
    <row r="29" spans="1:5">
      <c r="A29" s="160"/>
      <c r="B29" s="161"/>
      <c r="C29" s="161"/>
      <c r="D29" s="161"/>
      <c r="E29" s="161"/>
    </row>
    <row r="30" s="135" customFormat="1" ht="17.1" customHeight="1" spans="1:2">
      <c r="A30" s="154" t="s">
        <v>27</v>
      </c>
      <c r="B30" s="154"/>
    </row>
    <row r="31" s="136" customFormat="1" ht="25.5" spans="1:7">
      <c r="A31" s="162" t="s">
        <v>3</v>
      </c>
      <c r="B31" s="162" t="s">
        <v>4</v>
      </c>
      <c r="C31" s="162" t="s">
        <v>5</v>
      </c>
      <c r="D31" s="162" t="s">
        <v>6</v>
      </c>
      <c r="E31" s="162" t="s">
        <v>7</v>
      </c>
      <c r="F31" s="165" t="s">
        <v>8</v>
      </c>
      <c r="G31" s="166" t="s">
        <v>8</v>
      </c>
    </row>
    <row r="32" s="137" customFormat="1" ht="11.25" spans="1:7">
      <c r="A32" s="163">
        <v>1</v>
      </c>
      <c r="B32" s="145">
        <v>2</v>
      </c>
      <c r="C32" s="145">
        <v>3</v>
      </c>
      <c r="D32" s="145">
        <v>4</v>
      </c>
      <c r="E32" s="145">
        <v>5</v>
      </c>
      <c r="F32" s="167" t="s">
        <v>9</v>
      </c>
      <c r="G32" s="168" t="s">
        <v>10</v>
      </c>
    </row>
    <row r="33" ht="15" customHeight="1" spans="1:7">
      <c r="A33" s="164" t="s">
        <v>28</v>
      </c>
      <c r="B33" s="156">
        <f>SUM(B9)</f>
        <v>938811.68</v>
      </c>
      <c r="C33" s="156">
        <f>SUM(C9)</f>
        <v>1046408.24</v>
      </c>
      <c r="D33" s="156">
        <f>SUM(D9)</f>
        <v>0</v>
      </c>
      <c r="E33" s="156">
        <f>SUM(E9)</f>
        <v>1042814.59</v>
      </c>
      <c r="F33" s="150">
        <f t="shared" ref="F33:F39" si="0">E33/B33*100</f>
        <v>111.078144021387</v>
      </c>
      <c r="G33" s="151"/>
    </row>
    <row r="34" ht="15" customHeight="1" spans="1:7">
      <c r="A34" s="164" t="s">
        <v>29</v>
      </c>
      <c r="B34" s="156">
        <f>SUM(B24)</f>
        <v>6051.57</v>
      </c>
      <c r="C34" s="156">
        <f>SUM(C24)</f>
        <v>6840.65</v>
      </c>
      <c r="D34" s="156">
        <f>SUM(D24)</f>
        <v>0</v>
      </c>
      <c r="E34" s="156">
        <f>SUM(E24)</f>
        <v>6840.65</v>
      </c>
      <c r="F34" s="150">
        <f t="shared" si="0"/>
        <v>113.039260886018</v>
      </c>
      <c r="G34" s="151"/>
    </row>
    <row r="35" ht="25.5" spans="1:7">
      <c r="A35" s="148" t="s">
        <v>30</v>
      </c>
      <c r="B35" s="149">
        <f>SUM(B19)</f>
        <v>0</v>
      </c>
      <c r="C35" s="149">
        <f>SUM(C19)</f>
        <v>0</v>
      </c>
      <c r="D35" s="149">
        <f>SUM(D19)</f>
        <v>0</v>
      </c>
      <c r="E35" s="149">
        <f>SUM(E19)</f>
        <v>0</v>
      </c>
      <c r="F35" s="150">
        <v>0</v>
      </c>
      <c r="G35" s="151"/>
    </row>
    <row r="36" ht="15" customHeight="1" spans="1:7">
      <c r="A36" s="148" t="s">
        <v>31</v>
      </c>
      <c r="B36" s="149">
        <f>SUM(B33:B35)</f>
        <v>944863.25</v>
      </c>
      <c r="C36" s="149">
        <f>SUM(C33:C35)</f>
        <v>1053248.89</v>
      </c>
      <c r="D36" s="149">
        <f>SUM(D33:D35)</f>
        <v>0</v>
      </c>
      <c r="E36" s="149">
        <f>SUM(E33:E35)</f>
        <v>1049655.24</v>
      </c>
      <c r="F36" s="150">
        <f t="shared" si="0"/>
        <v>111.090704395583</v>
      </c>
      <c r="G36" s="151"/>
    </row>
    <row r="37" ht="15" customHeight="1" spans="1:7">
      <c r="A37" s="148" t="s">
        <v>32</v>
      </c>
      <c r="B37" s="149">
        <f>SUM(B12)</f>
        <v>938022.61</v>
      </c>
      <c r="C37" s="149">
        <f>SUM(C12)</f>
        <v>1053248.89</v>
      </c>
      <c r="D37" s="149">
        <f>SUM(D12)</f>
        <v>0</v>
      </c>
      <c r="E37" s="149">
        <f>SUM(E12)</f>
        <v>1045109.44</v>
      </c>
      <c r="F37" s="150">
        <f t="shared" si="0"/>
        <v>111.416231214299</v>
      </c>
      <c r="G37" s="151"/>
    </row>
    <row r="38" ht="25.5" spans="1:7">
      <c r="A38" s="148" t="s">
        <v>33</v>
      </c>
      <c r="B38" s="149">
        <f>SUM(B20)</f>
        <v>0</v>
      </c>
      <c r="C38" s="149">
        <f>SUM(C20)</f>
        <v>0</v>
      </c>
      <c r="D38" s="149">
        <f>SUM(D20)</f>
        <v>0</v>
      </c>
      <c r="E38" s="149">
        <f>SUM(E20)</f>
        <v>0</v>
      </c>
      <c r="F38" s="150">
        <v>0</v>
      </c>
      <c r="G38" s="151"/>
    </row>
    <row r="39" ht="25.5" spans="1:7">
      <c r="A39" s="148" t="s">
        <v>34</v>
      </c>
      <c r="B39" s="149">
        <f>SUM(B37:B38)</f>
        <v>938022.61</v>
      </c>
      <c r="C39" s="149">
        <f>SUM(C37:C38)</f>
        <v>1053248.89</v>
      </c>
      <c r="D39" s="149">
        <f>SUM(D37:D38)</f>
        <v>0</v>
      </c>
      <c r="E39" s="149">
        <f>SUM(E37:E38)</f>
        <v>1045109.44</v>
      </c>
      <c r="F39" s="150">
        <f t="shared" si="0"/>
        <v>111.416231214299</v>
      </c>
      <c r="G39" s="151"/>
    </row>
    <row r="40" ht="409.5" hidden="1" customHeight="1"/>
    <row r="41" ht="25.5" customHeight="1"/>
    <row r="42" spans="1:4">
      <c r="A42" s="54" t="s">
        <v>35</v>
      </c>
      <c r="D42" s="54" t="s">
        <v>36</v>
      </c>
    </row>
    <row r="43" spans="1:1">
      <c r="A43" s="54" t="s">
        <v>37</v>
      </c>
    </row>
    <row r="44" spans="1:4">
      <c r="A44" s="54" t="s">
        <v>38</v>
      </c>
      <c r="D44" s="54" t="s">
        <v>39</v>
      </c>
    </row>
  </sheetData>
  <mergeCells count="7">
    <mergeCell ref="B2:F2"/>
    <mergeCell ref="A3:G3"/>
    <mergeCell ref="A4:E4"/>
    <mergeCell ref="A16:E16"/>
    <mergeCell ref="A23:D23"/>
    <mergeCell ref="A27:E27"/>
    <mergeCell ref="A30:E30"/>
  </mergeCells>
  <pageMargins left="0.590551181102362" right="0.590551181102362" top="0.590551181102362" bottom="0.590551181102362" header="0.590551181102362" footer="0.590551181102362"/>
  <pageSetup paperSize="9" scale="76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8"/>
  <sheetViews>
    <sheetView zoomScaleSheetLayoutView="60" topLeftCell="A43" workbookViewId="0">
      <selection activeCell="D55" sqref="D55"/>
    </sheetView>
  </sheetViews>
  <sheetFormatPr defaultColWidth="9.14285714285714" defaultRowHeight="12.75" outlineLevelCol="7"/>
  <cols>
    <col min="1" max="1" width="9.28571428571429" customWidth="1"/>
    <col min="2" max="2" width="42.2857142857143" customWidth="1"/>
    <col min="3" max="6" width="15.4285714285714" customWidth="1"/>
    <col min="7" max="8" width="14.2857142857143" customWidth="1"/>
  </cols>
  <sheetData>
    <row r="1" ht="30" customHeight="1" spans="1:8">
      <c r="A1" s="116" t="s">
        <v>40</v>
      </c>
      <c r="B1" s="116"/>
      <c r="C1" s="116"/>
      <c r="D1" s="116"/>
      <c r="E1" s="116"/>
      <c r="F1" s="116"/>
      <c r="G1" s="116"/>
      <c r="H1" s="116"/>
    </row>
    <row r="2" ht="42" customHeight="1" spans="1:8">
      <c r="A2" s="169" t="s">
        <v>41</v>
      </c>
      <c r="B2" s="68" t="s">
        <v>42</v>
      </c>
      <c r="C2" s="69" t="s">
        <v>43</v>
      </c>
      <c r="D2" s="170" t="s">
        <v>44</v>
      </c>
      <c r="E2" s="170" t="s">
        <v>45</v>
      </c>
      <c r="F2" s="170" t="s">
        <v>46</v>
      </c>
      <c r="G2" s="171" t="s">
        <v>8</v>
      </c>
      <c r="H2" s="171" t="s">
        <v>8</v>
      </c>
    </row>
    <row r="3" s="114" customFormat="1" ht="11.25" spans="1:8">
      <c r="A3" s="117">
        <v>1</v>
      </c>
      <c r="B3" s="118"/>
      <c r="C3" s="75">
        <v>2</v>
      </c>
      <c r="D3" s="75">
        <v>3</v>
      </c>
      <c r="E3" s="75">
        <v>4</v>
      </c>
      <c r="F3" s="75">
        <v>5</v>
      </c>
      <c r="G3" s="172" t="s">
        <v>9</v>
      </c>
      <c r="H3" s="172" t="s">
        <v>10</v>
      </c>
    </row>
    <row r="4" ht="30" customHeight="1" spans="1:8">
      <c r="A4" s="76">
        <v>6</v>
      </c>
      <c r="B4" s="120" t="s">
        <v>47</v>
      </c>
      <c r="C4" s="121">
        <f>C5+C15+C18+C21+C28</f>
        <v>938811.68</v>
      </c>
      <c r="D4" s="121">
        <f>SUM(D5,D15,D18,D21,D28)</f>
        <v>1046408.24</v>
      </c>
      <c r="E4" s="121">
        <f>SUM(E5,E15,E18,E21,E28)</f>
        <v>1046408.24</v>
      </c>
      <c r="F4" s="121">
        <f>SUM(F5,F15,F18,F21,F28)</f>
        <v>1042814.59</v>
      </c>
      <c r="G4" s="80">
        <f>F4/C4*100</f>
        <v>111.078144021387</v>
      </c>
      <c r="H4" s="80">
        <f>F4/E4*100</f>
        <v>99.6565728496175</v>
      </c>
    </row>
    <row r="5" ht="30" customHeight="1" spans="1:8">
      <c r="A5" s="81">
        <v>63</v>
      </c>
      <c r="B5" s="122" t="s">
        <v>48</v>
      </c>
      <c r="C5" s="109">
        <f>SUM(C6,C8,C10,C13)</f>
        <v>777536.2</v>
      </c>
      <c r="D5" s="109">
        <f>SUM(D6,D10,D13,D8)</f>
        <v>869607.71</v>
      </c>
      <c r="E5" s="109">
        <f>SUM(E6,E10,E13,E8)</f>
        <v>869607.71</v>
      </c>
      <c r="F5" s="109">
        <f>SUM(F6,F10,F13,F8)</f>
        <v>867655.06</v>
      </c>
      <c r="G5" s="85">
        <f t="shared" ref="G5:G44" si="0">F5/C5*100</f>
        <v>111.590310521877</v>
      </c>
      <c r="H5" s="85">
        <f>F5/E5*100</f>
        <v>99.7754562226685</v>
      </c>
    </row>
    <row r="6" ht="30" customHeight="1" spans="1:8">
      <c r="A6" s="81">
        <v>632</v>
      </c>
      <c r="B6" s="122" t="s">
        <v>49</v>
      </c>
      <c r="C6" s="109">
        <f>C7</f>
        <v>0</v>
      </c>
      <c r="D6" s="109">
        <v>0</v>
      </c>
      <c r="E6" s="109">
        <v>0</v>
      </c>
      <c r="F6" s="109">
        <f>F7</f>
        <v>0</v>
      </c>
      <c r="G6" s="85">
        <v>0</v>
      </c>
      <c r="H6" s="85" t="e">
        <f>F6/E6*100</f>
        <v>#DIV/0!</v>
      </c>
    </row>
    <row r="7" ht="30" customHeight="1" spans="1:8">
      <c r="A7" s="86">
        <v>6323</v>
      </c>
      <c r="B7" s="87" t="s">
        <v>50</v>
      </c>
      <c r="C7" s="123">
        <v>0</v>
      </c>
      <c r="D7" s="123"/>
      <c r="E7" s="123"/>
      <c r="F7" s="123">
        <v>0</v>
      </c>
      <c r="G7" s="85">
        <v>0</v>
      </c>
      <c r="H7" s="90"/>
    </row>
    <row r="8" s="115" customFormat="1" ht="30" customHeight="1" spans="1:8">
      <c r="A8" s="81">
        <v>634</v>
      </c>
      <c r="B8" s="122" t="s">
        <v>51</v>
      </c>
      <c r="C8" s="109">
        <f>C9</f>
        <v>0</v>
      </c>
      <c r="D8" s="109">
        <v>0</v>
      </c>
      <c r="E8" s="109">
        <v>0</v>
      </c>
      <c r="F8" s="109">
        <f>F9</f>
        <v>225</v>
      </c>
      <c r="G8" s="85"/>
      <c r="H8" s="85"/>
    </row>
    <row r="9" ht="30" customHeight="1" spans="1:8">
      <c r="A9" s="86">
        <v>6341</v>
      </c>
      <c r="B9" s="87" t="s">
        <v>52</v>
      </c>
      <c r="C9" s="123">
        <v>0</v>
      </c>
      <c r="D9" s="123"/>
      <c r="E9" s="123"/>
      <c r="F9" s="123">
        <v>225</v>
      </c>
      <c r="G9" s="85"/>
      <c r="H9" s="90"/>
    </row>
    <row r="10" ht="30" customHeight="1" spans="1:8">
      <c r="A10" s="81">
        <v>636</v>
      </c>
      <c r="B10" s="122" t="s">
        <v>53</v>
      </c>
      <c r="C10" s="109">
        <f>SUM(C11:C12)</f>
        <v>777536.2</v>
      </c>
      <c r="D10" s="109">
        <v>869607.71</v>
      </c>
      <c r="E10" s="109">
        <v>869607.71</v>
      </c>
      <c r="F10" s="109">
        <f>SUM(F11:F12)</f>
        <v>865928.75</v>
      </c>
      <c r="G10" s="85">
        <f t="shared" si="0"/>
        <v>111.368287418644</v>
      </c>
      <c r="H10" s="85">
        <f>F10/E10*100</f>
        <v>99.5769402734481</v>
      </c>
    </row>
    <row r="11" ht="30" customHeight="1" spans="1:8">
      <c r="A11" s="86">
        <v>6361</v>
      </c>
      <c r="B11" s="87" t="s">
        <v>54</v>
      </c>
      <c r="C11" s="123">
        <v>777005.31</v>
      </c>
      <c r="D11" s="123"/>
      <c r="E11" s="123"/>
      <c r="F11" s="123">
        <v>865397.75</v>
      </c>
      <c r="G11" s="85">
        <f t="shared" si="0"/>
        <v>111.37604066052</v>
      </c>
      <c r="H11" s="85"/>
    </row>
    <row r="12" ht="30" customHeight="1" spans="1:8">
      <c r="A12" s="86">
        <v>6362</v>
      </c>
      <c r="B12" s="87" t="s">
        <v>55</v>
      </c>
      <c r="C12" s="123">
        <v>530.89</v>
      </c>
      <c r="D12" s="123"/>
      <c r="E12" s="123"/>
      <c r="F12" s="123">
        <v>531</v>
      </c>
      <c r="G12" s="85">
        <f t="shared" si="0"/>
        <v>100.020719923148</v>
      </c>
      <c r="H12" s="85"/>
    </row>
    <row r="13" ht="30" customHeight="1" spans="1:8">
      <c r="A13" s="81">
        <v>638</v>
      </c>
      <c r="B13" s="122" t="s">
        <v>56</v>
      </c>
      <c r="C13" s="109">
        <f>C14</f>
        <v>0</v>
      </c>
      <c r="D13" s="109">
        <v>0</v>
      </c>
      <c r="E13" s="109">
        <v>0</v>
      </c>
      <c r="F13" s="109">
        <f>F14</f>
        <v>1501.31</v>
      </c>
      <c r="G13" s="85" t="e">
        <f t="shared" si="0"/>
        <v>#DIV/0!</v>
      </c>
      <c r="H13" s="85" t="e">
        <f>F13/E13*100</f>
        <v>#DIV/0!</v>
      </c>
    </row>
    <row r="14" ht="30" customHeight="1" spans="1:8">
      <c r="A14" s="86">
        <v>6381</v>
      </c>
      <c r="B14" s="87" t="s">
        <v>57</v>
      </c>
      <c r="C14" s="123">
        <v>0</v>
      </c>
      <c r="D14" s="123"/>
      <c r="E14" s="123"/>
      <c r="F14" s="123">
        <v>1501.31</v>
      </c>
      <c r="G14" s="85" t="e">
        <f t="shared" si="0"/>
        <v>#DIV/0!</v>
      </c>
      <c r="H14" s="85"/>
    </row>
    <row r="15" ht="30" customHeight="1" spans="1:8">
      <c r="A15" s="81">
        <v>64</v>
      </c>
      <c r="B15" s="122" t="s">
        <v>58</v>
      </c>
      <c r="C15" s="109">
        <f>SUM(C16)</f>
        <v>0.02</v>
      </c>
      <c r="D15" s="109">
        <f>SUM(D16)</f>
        <v>0</v>
      </c>
      <c r="E15" s="109">
        <f>SUM(E16)</f>
        <v>0</v>
      </c>
      <c r="F15" s="109">
        <f>SUM(F16)</f>
        <v>0</v>
      </c>
      <c r="G15" s="85">
        <f t="shared" si="0"/>
        <v>0</v>
      </c>
      <c r="H15" s="85" t="e">
        <f>F15/E15*100</f>
        <v>#DIV/0!</v>
      </c>
    </row>
    <row r="16" ht="30" customHeight="1" spans="1:8">
      <c r="A16" s="81">
        <v>641</v>
      </c>
      <c r="B16" s="122" t="s">
        <v>59</v>
      </c>
      <c r="C16" s="109">
        <f>C17</f>
        <v>0.02</v>
      </c>
      <c r="D16" s="109">
        <v>0</v>
      </c>
      <c r="E16" s="109">
        <f>E17</f>
        <v>0</v>
      </c>
      <c r="F16" s="109">
        <f>F17</f>
        <v>0</v>
      </c>
      <c r="G16" s="85">
        <f t="shared" si="0"/>
        <v>0</v>
      </c>
      <c r="H16" s="85" t="e">
        <f>F16/E16*100</f>
        <v>#DIV/0!</v>
      </c>
    </row>
    <row r="17" ht="30" customHeight="1" spans="1:8">
      <c r="A17" s="86">
        <v>6413</v>
      </c>
      <c r="B17" s="87" t="s">
        <v>60</v>
      </c>
      <c r="C17" s="123">
        <v>0.02</v>
      </c>
      <c r="D17" s="123"/>
      <c r="E17" s="123"/>
      <c r="F17" s="123">
        <v>0</v>
      </c>
      <c r="G17" s="85">
        <f t="shared" si="0"/>
        <v>0</v>
      </c>
      <c r="H17" s="90"/>
    </row>
    <row r="18" ht="30" customHeight="1" spans="1:8">
      <c r="A18" s="81">
        <v>65</v>
      </c>
      <c r="B18" s="122" t="s">
        <v>61</v>
      </c>
      <c r="C18" s="109">
        <f>C19</f>
        <v>17052.38</v>
      </c>
      <c r="D18" s="109">
        <v>3700</v>
      </c>
      <c r="E18" s="109">
        <f>E19</f>
        <v>3700</v>
      </c>
      <c r="F18" s="109">
        <f>F19</f>
        <v>3832.59</v>
      </c>
      <c r="G18" s="85">
        <f t="shared" si="0"/>
        <v>22.4753963962802</v>
      </c>
      <c r="H18" s="85">
        <f t="shared" ref="H18:H29" si="1">F18/E18*100</f>
        <v>103.583513513514</v>
      </c>
    </row>
    <row r="19" ht="30" customHeight="1" spans="1:8">
      <c r="A19" s="81">
        <v>652</v>
      </c>
      <c r="B19" s="122" t="s">
        <v>62</v>
      </c>
      <c r="C19" s="109">
        <f>C20</f>
        <v>17052.38</v>
      </c>
      <c r="D19" s="109">
        <v>3700</v>
      </c>
      <c r="E19" s="109">
        <v>3700</v>
      </c>
      <c r="F19" s="109">
        <f>F20</f>
        <v>3832.59</v>
      </c>
      <c r="G19" s="85">
        <f t="shared" si="0"/>
        <v>22.4753963962802</v>
      </c>
      <c r="H19" s="85">
        <f t="shared" si="1"/>
        <v>103.583513513514</v>
      </c>
    </row>
    <row r="20" ht="30" customHeight="1" spans="1:8">
      <c r="A20" s="86">
        <v>6526</v>
      </c>
      <c r="B20" s="87" t="s">
        <v>63</v>
      </c>
      <c r="C20" s="123">
        <v>17052.38</v>
      </c>
      <c r="D20" s="123"/>
      <c r="E20" s="123"/>
      <c r="F20" s="123">
        <v>3832.59</v>
      </c>
      <c r="G20" s="85">
        <f t="shared" si="0"/>
        <v>22.4753963962802</v>
      </c>
      <c r="H20" s="85"/>
    </row>
    <row r="21" ht="30" customHeight="1" spans="1:8">
      <c r="A21" s="81">
        <v>66</v>
      </c>
      <c r="B21" s="122" t="s">
        <v>64</v>
      </c>
      <c r="C21" s="109">
        <f>SUM(C22,C25)</f>
        <v>1590.02</v>
      </c>
      <c r="D21" s="109">
        <f>SUM(D22,D25)</f>
        <v>5800</v>
      </c>
      <c r="E21" s="109">
        <f>SUM(E22,E25)</f>
        <v>5800</v>
      </c>
      <c r="F21" s="109">
        <f>SUM(F22,F25)</f>
        <v>5760.63</v>
      </c>
      <c r="G21" s="85">
        <f t="shared" si="0"/>
        <v>362.299216362058</v>
      </c>
      <c r="H21" s="85">
        <f t="shared" si="1"/>
        <v>99.3212068965517</v>
      </c>
    </row>
    <row r="22" ht="30" customHeight="1" spans="1:8">
      <c r="A22" s="81">
        <v>661</v>
      </c>
      <c r="B22" s="122" t="s">
        <v>65</v>
      </c>
      <c r="C22" s="109">
        <f>C24</f>
        <v>1590.02</v>
      </c>
      <c r="D22" s="109">
        <v>5800</v>
      </c>
      <c r="E22" s="109">
        <v>5800</v>
      </c>
      <c r="F22" s="109">
        <f>F24</f>
        <v>2900.63</v>
      </c>
      <c r="G22" s="85">
        <v>0</v>
      </c>
      <c r="H22" s="85">
        <f t="shared" si="1"/>
        <v>50.0108620689655</v>
      </c>
    </row>
    <row r="23" ht="30" customHeight="1" spans="1:8">
      <c r="A23" s="86">
        <v>6614</v>
      </c>
      <c r="B23" s="87" t="s">
        <v>66</v>
      </c>
      <c r="C23" s="123">
        <v>0</v>
      </c>
      <c r="D23" s="123"/>
      <c r="E23" s="123"/>
      <c r="F23" s="123">
        <v>0</v>
      </c>
      <c r="G23" s="85">
        <v>0</v>
      </c>
      <c r="H23" s="90"/>
    </row>
    <row r="24" ht="30" customHeight="1" spans="1:8">
      <c r="A24" s="86">
        <v>6615</v>
      </c>
      <c r="B24" s="87" t="s">
        <v>67</v>
      </c>
      <c r="C24" s="123">
        <v>1590.02</v>
      </c>
      <c r="D24" s="123"/>
      <c r="E24" s="123"/>
      <c r="F24" s="123">
        <v>2900.63</v>
      </c>
      <c r="G24" s="85">
        <v>0</v>
      </c>
      <c r="H24" s="85"/>
    </row>
    <row r="25" ht="30" customHeight="1" spans="1:8">
      <c r="A25" s="81">
        <v>663</v>
      </c>
      <c r="B25" s="122" t="s">
        <v>68</v>
      </c>
      <c r="C25" s="109">
        <f>SUM(C26:C27)</f>
        <v>0</v>
      </c>
      <c r="D25" s="109">
        <v>0</v>
      </c>
      <c r="E25" s="109">
        <v>0</v>
      </c>
      <c r="F25" s="109">
        <f>SUM(F26:F27)</f>
        <v>2860</v>
      </c>
      <c r="G25" s="85" t="e">
        <f t="shared" si="0"/>
        <v>#DIV/0!</v>
      </c>
      <c r="H25" s="85" t="e">
        <f t="shared" si="1"/>
        <v>#DIV/0!</v>
      </c>
    </row>
    <row r="26" ht="30" customHeight="1" spans="1:8">
      <c r="A26" s="86">
        <v>6631</v>
      </c>
      <c r="B26" s="87" t="s">
        <v>69</v>
      </c>
      <c r="C26" s="123">
        <v>0</v>
      </c>
      <c r="D26" s="123"/>
      <c r="E26" s="123"/>
      <c r="F26" s="123">
        <v>2860</v>
      </c>
      <c r="G26" s="85" t="e">
        <f t="shared" si="0"/>
        <v>#DIV/0!</v>
      </c>
      <c r="H26" s="85"/>
    </row>
    <row r="27" ht="30" customHeight="1" spans="1:8">
      <c r="A27" s="86">
        <v>6632</v>
      </c>
      <c r="B27" s="87" t="s">
        <v>70</v>
      </c>
      <c r="C27" s="123">
        <v>0</v>
      </c>
      <c r="D27" s="123"/>
      <c r="E27" s="123"/>
      <c r="F27" s="123">
        <v>0</v>
      </c>
      <c r="G27" s="85" t="e">
        <f t="shared" si="0"/>
        <v>#DIV/0!</v>
      </c>
      <c r="H27" s="85"/>
    </row>
    <row r="28" ht="30" customHeight="1" spans="1:8">
      <c r="A28" s="81">
        <v>67</v>
      </c>
      <c r="B28" s="122" t="s">
        <v>71</v>
      </c>
      <c r="C28" s="109">
        <f>C29</f>
        <v>142633.06</v>
      </c>
      <c r="D28" s="109">
        <f>D29</f>
        <v>167300.53</v>
      </c>
      <c r="E28" s="109">
        <f>E29</f>
        <v>167300.53</v>
      </c>
      <c r="F28" s="109">
        <f>F29</f>
        <v>165566.31</v>
      </c>
      <c r="G28" s="85">
        <f t="shared" si="0"/>
        <v>116.078495406324</v>
      </c>
      <c r="H28" s="85">
        <f t="shared" si="1"/>
        <v>98.9634103370742</v>
      </c>
    </row>
    <row r="29" ht="30" customHeight="1" spans="1:8">
      <c r="A29" s="81">
        <v>671</v>
      </c>
      <c r="B29" s="122" t="s">
        <v>72</v>
      </c>
      <c r="C29" s="109">
        <f>SUM(C30:C31)</f>
        <v>142633.06</v>
      </c>
      <c r="D29" s="109">
        <v>167300.53</v>
      </c>
      <c r="E29" s="109">
        <v>167300.53</v>
      </c>
      <c r="F29" s="109">
        <f>SUM(F30:F31)</f>
        <v>165566.31</v>
      </c>
      <c r="G29" s="85">
        <f t="shared" si="0"/>
        <v>116.078495406324</v>
      </c>
      <c r="H29" s="85">
        <f t="shared" si="1"/>
        <v>98.9634103370742</v>
      </c>
    </row>
    <row r="30" ht="30" customHeight="1" spans="1:8">
      <c r="A30" s="86">
        <v>6711</v>
      </c>
      <c r="B30" s="87" t="s">
        <v>73</v>
      </c>
      <c r="C30" s="123">
        <v>142102.17</v>
      </c>
      <c r="D30" s="123"/>
      <c r="E30" s="123"/>
      <c r="F30" s="123">
        <v>165236.31</v>
      </c>
      <c r="G30" s="85">
        <f t="shared" si="0"/>
        <v>116.279934359905</v>
      </c>
      <c r="H30" s="85"/>
    </row>
    <row r="31" ht="30" customHeight="1" spans="1:8">
      <c r="A31" s="86">
        <v>6712</v>
      </c>
      <c r="B31" s="124" t="s">
        <v>74</v>
      </c>
      <c r="C31" s="123">
        <v>530.89</v>
      </c>
      <c r="D31" s="123"/>
      <c r="E31" s="123"/>
      <c r="F31" s="123">
        <v>330</v>
      </c>
      <c r="G31" s="85">
        <f t="shared" si="0"/>
        <v>62.1597694437642</v>
      </c>
      <c r="H31" s="85"/>
    </row>
    <row r="32" ht="30" customHeight="1" spans="1:8">
      <c r="A32" s="125">
        <v>7</v>
      </c>
      <c r="B32" s="93" t="s">
        <v>75</v>
      </c>
      <c r="C32" s="126">
        <f>SUM(C33,C35)</f>
        <v>0</v>
      </c>
      <c r="D32" s="126">
        <f>SUM(D33,D35)</f>
        <v>0</v>
      </c>
      <c r="E32" s="126">
        <f>SUM(E33,E35)</f>
        <v>0</v>
      </c>
      <c r="F32" s="126">
        <f>SUM(F33,F35)</f>
        <v>0</v>
      </c>
      <c r="G32" s="80">
        <v>0</v>
      </c>
      <c r="H32" s="80">
        <v>0</v>
      </c>
    </row>
    <row r="33" ht="30" customHeight="1" spans="1:8">
      <c r="A33" s="127">
        <v>71</v>
      </c>
      <c r="B33" s="96" t="s">
        <v>76</v>
      </c>
      <c r="C33" s="128">
        <f>C34</f>
        <v>0</v>
      </c>
      <c r="D33" s="128">
        <f>D34</f>
        <v>0</v>
      </c>
      <c r="E33" s="128">
        <f>E34</f>
        <v>0</v>
      </c>
      <c r="F33" s="128">
        <f>F34</f>
        <v>0</v>
      </c>
      <c r="G33" s="85">
        <v>0</v>
      </c>
      <c r="H33" s="85">
        <v>0</v>
      </c>
    </row>
    <row r="34" ht="30" customHeight="1" spans="1:8">
      <c r="A34" s="129">
        <v>711</v>
      </c>
      <c r="B34" s="99" t="s">
        <v>77</v>
      </c>
      <c r="C34" s="130">
        <v>0</v>
      </c>
      <c r="D34" s="123"/>
      <c r="E34" s="123"/>
      <c r="F34" s="123"/>
      <c r="G34" s="85">
        <v>0</v>
      </c>
      <c r="H34" s="85"/>
    </row>
    <row r="35" ht="30" customHeight="1" spans="1:8">
      <c r="A35" s="127">
        <v>72</v>
      </c>
      <c r="B35" s="96" t="s">
        <v>78</v>
      </c>
      <c r="C35" s="128">
        <f>SUM(C36:C36)</f>
        <v>0</v>
      </c>
      <c r="D35" s="128">
        <f>SUM(D36:D36)</f>
        <v>0</v>
      </c>
      <c r="E35" s="128">
        <f>SUM(E36:E36)</f>
        <v>0</v>
      </c>
      <c r="F35" s="128">
        <f>SUM(F36:F36)</f>
        <v>0</v>
      </c>
      <c r="G35" s="85">
        <v>0</v>
      </c>
      <c r="H35" s="85">
        <v>0</v>
      </c>
    </row>
    <row r="36" ht="30" customHeight="1" spans="1:8">
      <c r="A36" s="129">
        <v>721</v>
      </c>
      <c r="B36" s="99" t="s">
        <v>79</v>
      </c>
      <c r="C36" s="130">
        <v>0</v>
      </c>
      <c r="D36" s="123"/>
      <c r="E36" s="123"/>
      <c r="F36" s="123">
        <v>0</v>
      </c>
      <c r="G36" s="85">
        <v>0</v>
      </c>
      <c r="H36" s="85"/>
    </row>
    <row r="37" ht="30" customHeight="1" spans="1:8">
      <c r="A37" s="92">
        <v>8</v>
      </c>
      <c r="B37" s="93" t="s">
        <v>80</v>
      </c>
      <c r="C37" s="121">
        <f>SUM(C38,C40,C42)</f>
        <v>0</v>
      </c>
      <c r="D37" s="121">
        <f>SUM(D38,D40,D42)</f>
        <v>0</v>
      </c>
      <c r="E37" s="121">
        <f>SUM(E38,E40,E42)</f>
        <v>0</v>
      </c>
      <c r="F37" s="121">
        <f>SUM(F38,F40,F42)</f>
        <v>0</v>
      </c>
      <c r="G37" s="80">
        <v>0</v>
      </c>
      <c r="H37" s="80">
        <v>0</v>
      </c>
    </row>
    <row r="38" ht="30" customHeight="1" spans="1:8">
      <c r="A38" s="95">
        <v>81</v>
      </c>
      <c r="B38" s="96" t="s">
        <v>81</v>
      </c>
      <c r="C38" s="109">
        <f>SUM(C39:C39)</f>
        <v>0</v>
      </c>
      <c r="D38" s="109">
        <f>SUM(D39:D39)</f>
        <v>0</v>
      </c>
      <c r="E38" s="109">
        <f>SUM(E39:E39)</f>
        <v>0</v>
      </c>
      <c r="F38" s="109">
        <f>SUM(F39:F39)</f>
        <v>0</v>
      </c>
      <c r="G38" s="85">
        <v>0</v>
      </c>
      <c r="H38" s="85">
        <v>0</v>
      </c>
    </row>
    <row r="39" ht="30" customHeight="1" spans="1:8">
      <c r="A39" s="98">
        <v>818</v>
      </c>
      <c r="B39" s="99" t="s">
        <v>82</v>
      </c>
      <c r="C39" s="123">
        <v>0</v>
      </c>
      <c r="D39" s="123"/>
      <c r="E39" s="123"/>
      <c r="F39" s="123"/>
      <c r="G39" s="85">
        <v>0</v>
      </c>
      <c r="H39" s="85"/>
    </row>
    <row r="40" ht="30" customHeight="1" spans="1:8">
      <c r="A40" s="95">
        <v>83</v>
      </c>
      <c r="B40" s="96" t="s">
        <v>83</v>
      </c>
      <c r="C40" s="109">
        <f>C41</f>
        <v>0</v>
      </c>
      <c r="D40" s="109">
        <f>D41</f>
        <v>0</v>
      </c>
      <c r="E40" s="109">
        <f>E41</f>
        <v>0</v>
      </c>
      <c r="F40" s="109"/>
      <c r="G40" s="85">
        <v>0</v>
      </c>
      <c r="H40" s="85">
        <v>0</v>
      </c>
    </row>
    <row r="41" ht="30" customHeight="1" spans="1:8">
      <c r="A41" s="98">
        <v>832</v>
      </c>
      <c r="B41" s="99" t="s">
        <v>84</v>
      </c>
      <c r="C41" s="123">
        <v>0</v>
      </c>
      <c r="D41" s="123"/>
      <c r="E41" s="123"/>
      <c r="F41" s="123"/>
      <c r="G41" s="85">
        <v>0</v>
      </c>
      <c r="H41" s="85"/>
    </row>
    <row r="42" ht="30" customHeight="1" spans="1:8">
      <c r="A42" s="95">
        <v>84</v>
      </c>
      <c r="B42" s="96" t="s">
        <v>85</v>
      </c>
      <c r="C42" s="109">
        <f>SUM(C43:C43)</f>
        <v>0</v>
      </c>
      <c r="D42" s="109">
        <f>SUM(D43:D43)</f>
        <v>0</v>
      </c>
      <c r="E42" s="109">
        <f>SUM(E43:E43)</f>
        <v>0</v>
      </c>
      <c r="F42" s="109"/>
      <c r="G42" s="85">
        <v>0</v>
      </c>
      <c r="H42" s="85">
        <v>0</v>
      </c>
    </row>
    <row r="43" ht="30" customHeight="1" spans="1:8">
      <c r="A43" s="98">
        <v>844</v>
      </c>
      <c r="B43" s="99" t="s">
        <v>86</v>
      </c>
      <c r="C43" s="123">
        <v>0</v>
      </c>
      <c r="D43" s="123"/>
      <c r="E43" s="123"/>
      <c r="F43" s="123"/>
      <c r="G43" s="85">
        <v>0</v>
      </c>
      <c r="H43" s="85"/>
    </row>
    <row r="44" ht="30" customHeight="1" spans="1:8">
      <c r="A44" s="173" t="s">
        <v>87</v>
      </c>
      <c r="B44" s="132"/>
      <c r="C44" s="121">
        <f>SUM(C4,C32,C37)</f>
        <v>938811.68</v>
      </c>
      <c r="D44" s="121">
        <f>SUM(D4,D32,D37)</f>
        <v>1046408.24</v>
      </c>
      <c r="E44" s="121">
        <f>SUM(E4,E32,E37)</f>
        <v>1046408.24</v>
      </c>
      <c r="F44" s="121">
        <f>SUM(F4,F32,F37)</f>
        <v>1042814.59</v>
      </c>
      <c r="G44" s="80">
        <f t="shared" si="0"/>
        <v>111.078144021387</v>
      </c>
      <c r="H44" s="80">
        <f>F44/E44*100</f>
        <v>99.6565728496175</v>
      </c>
    </row>
    <row r="45" ht="30" customHeight="1" spans="1:8">
      <c r="A45" s="102"/>
      <c r="B45" s="103"/>
      <c r="C45" s="133"/>
      <c r="D45" s="133"/>
      <c r="E45" s="133"/>
      <c r="F45" s="133"/>
      <c r="G45" s="106"/>
      <c r="H45" s="106"/>
    </row>
    <row r="46" ht="20.25" customHeight="1" spans="1:8">
      <c r="A46" s="107" t="s">
        <v>88</v>
      </c>
      <c r="B46" s="107"/>
      <c r="C46" s="107"/>
      <c r="D46" s="107"/>
      <c r="E46" s="107"/>
      <c r="F46" s="107"/>
      <c r="G46" s="107"/>
      <c r="H46" s="107"/>
    </row>
    <row r="47" ht="44.25" customHeight="1" spans="1:8">
      <c r="A47" s="174" t="s">
        <v>89</v>
      </c>
      <c r="B47" s="68" t="s">
        <v>90</v>
      </c>
      <c r="C47" s="69" t="s">
        <v>91</v>
      </c>
      <c r="D47" s="170" t="s">
        <v>92</v>
      </c>
      <c r="E47" s="170" t="s">
        <v>93</v>
      </c>
      <c r="F47" s="170" t="s">
        <v>94</v>
      </c>
      <c r="G47" s="175" t="s">
        <v>8</v>
      </c>
      <c r="H47" s="175" t="s">
        <v>8</v>
      </c>
    </row>
    <row r="48" s="114" customFormat="1" ht="11.25" customHeight="1" spans="1:8">
      <c r="A48" s="134">
        <v>1</v>
      </c>
      <c r="B48" s="134"/>
      <c r="C48" s="75">
        <v>2</v>
      </c>
      <c r="D48" s="75">
        <v>3</v>
      </c>
      <c r="E48" s="75">
        <v>4</v>
      </c>
      <c r="F48" s="75">
        <v>5</v>
      </c>
      <c r="G48" s="172" t="s">
        <v>9</v>
      </c>
      <c r="H48" s="172" t="s">
        <v>10</v>
      </c>
    </row>
    <row r="49" ht="20.25" customHeight="1" spans="1:8">
      <c r="A49" s="108">
        <v>1</v>
      </c>
      <c r="B49" s="176" t="s">
        <v>95</v>
      </c>
      <c r="C49" s="83">
        <f>C28</f>
        <v>142633.06</v>
      </c>
      <c r="D49" s="83">
        <f>D28</f>
        <v>167300.53</v>
      </c>
      <c r="E49" s="83">
        <f>E28</f>
        <v>167300.53</v>
      </c>
      <c r="F49" s="83">
        <f>F28</f>
        <v>165566.31</v>
      </c>
      <c r="G49" s="85">
        <f t="shared" ref="G49:G54" si="2">F49/C49*100</f>
        <v>116.078495406324</v>
      </c>
      <c r="H49" s="85">
        <f t="shared" ref="H49:H54" si="3">F49/E49*100</f>
        <v>98.9634103370742</v>
      </c>
    </row>
    <row r="50" ht="20.25" customHeight="1" spans="1:8">
      <c r="A50" s="108">
        <v>2</v>
      </c>
      <c r="B50" s="176" t="s">
        <v>96</v>
      </c>
      <c r="C50" s="83">
        <f>C21</f>
        <v>1590.02</v>
      </c>
      <c r="D50" s="83">
        <f>D21</f>
        <v>5800</v>
      </c>
      <c r="E50" s="83">
        <f>E21</f>
        <v>5800</v>
      </c>
      <c r="F50" s="83">
        <f>F21</f>
        <v>5760.63</v>
      </c>
      <c r="G50" s="85">
        <f t="shared" si="2"/>
        <v>362.299216362058</v>
      </c>
      <c r="H50" s="85">
        <f t="shared" si="3"/>
        <v>99.3212068965517</v>
      </c>
    </row>
    <row r="51" ht="20.25" customHeight="1" spans="1:8">
      <c r="A51" s="108">
        <v>3</v>
      </c>
      <c r="B51" s="176" t="s">
        <v>97</v>
      </c>
      <c r="C51" s="83">
        <f>C25</f>
        <v>0</v>
      </c>
      <c r="D51" s="83">
        <v>0</v>
      </c>
      <c r="E51" s="83">
        <v>0</v>
      </c>
      <c r="F51" s="83">
        <v>0</v>
      </c>
      <c r="G51" s="85" t="e">
        <f t="shared" si="2"/>
        <v>#DIV/0!</v>
      </c>
      <c r="H51" s="85" t="e">
        <f t="shared" si="3"/>
        <v>#DIV/0!</v>
      </c>
    </row>
    <row r="52" ht="20.25" customHeight="1" spans="1:8">
      <c r="A52" s="108">
        <v>4</v>
      </c>
      <c r="B52" s="176" t="s">
        <v>98</v>
      </c>
      <c r="C52" s="83">
        <f>C15+C18+C35</f>
        <v>17052.4</v>
      </c>
      <c r="D52" s="83">
        <f>D15+D18+D35</f>
        <v>3700</v>
      </c>
      <c r="E52" s="83">
        <f>E15+E18+E35</f>
        <v>3700</v>
      </c>
      <c r="F52" s="83">
        <f>F15+F18+F35</f>
        <v>3832.59</v>
      </c>
      <c r="G52" s="85">
        <f t="shared" si="2"/>
        <v>22.4753700358894</v>
      </c>
      <c r="H52" s="85">
        <f t="shared" si="3"/>
        <v>103.583513513514</v>
      </c>
    </row>
    <row r="53" ht="20.25" customHeight="1" spans="1:8">
      <c r="A53" s="108">
        <v>5</v>
      </c>
      <c r="B53" s="176" t="s">
        <v>99</v>
      </c>
      <c r="C53" s="83">
        <f>C5</f>
        <v>777536.2</v>
      </c>
      <c r="D53" s="83">
        <f>D5</f>
        <v>869607.71</v>
      </c>
      <c r="E53" s="83">
        <f>E5</f>
        <v>869607.71</v>
      </c>
      <c r="F53" s="83">
        <f>F5</f>
        <v>867655.06</v>
      </c>
      <c r="G53" s="85">
        <f t="shared" si="2"/>
        <v>111.590310521877</v>
      </c>
      <c r="H53" s="85">
        <f t="shared" si="3"/>
        <v>99.7754562226685</v>
      </c>
    </row>
    <row r="54" ht="20.25" customHeight="1" spans="1:8">
      <c r="A54" s="108"/>
      <c r="B54" s="177" t="s">
        <v>100</v>
      </c>
      <c r="C54" s="109">
        <f>SUM(C49:C53)</f>
        <v>938811.68</v>
      </c>
      <c r="D54" s="109">
        <f>SUM(D49:D53)</f>
        <v>1046408.24</v>
      </c>
      <c r="E54" s="109">
        <f>SUM(E49:E53)</f>
        <v>1046408.24</v>
      </c>
      <c r="F54" s="109">
        <f>SUM(F49:F53)</f>
        <v>1042814.59</v>
      </c>
      <c r="G54" s="85">
        <f t="shared" si="2"/>
        <v>111.078144021387</v>
      </c>
      <c r="H54" s="85">
        <f t="shared" si="3"/>
        <v>99.6565728496175</v>
      </c>
    </row>
    <row r="55" ht="24" customHeight="1"/>
    <row r="56" spans="1:6">
      <c r="A56" s="54" t="str">
        <f>SAŽETAK!A42</f>
        <v>KLASA: 400-02/24-01/1.</v>
      </c>
      <c r="E56" s="53" t="s">
        <v>36</v>
      </c>
      <c r="F56" s="53"/>
    </row>
    <row r="57" spans="1:6">
      <c r="A57" s="54" t="str">
        <f>SAŽETAK!A43</f>
        <v>URBROJ: 2168-14/02-24-1.</v>
      </c>
      <c r="E57" s="54"/>
      <c r="F57" s="54"/>
    </row>
    <row r="58" spans="1:6">
      <c r="A58" s="54" t="str">
        <f>SAŽETAK!A44</f>
        <v>Pula, 26. ožujka  2024.</v>
      </c>
      <c r="E58" s="53" t="s">
        <v>39</v>
      </c>
      <c r="F58" s="53"/>
    </row>
  </sheetData>
  <mergeCells count="6">
    <mergeCell ref="A1:H1"/>
    <mergeCell ref="A3:B3"/>
    <mergeCell ref="A46:H46"/>
    <mergeCell ref="A48:B48"/>
    <mergeCell ref="E56:F56"/>
    <mergeCell ref="E58:F58"/>
  </mergeCells>
  <pageMargins left="0.7" right="0.7" top="0.75" bottom="0.75" header="0.3" footer="0.3"/>
  <pageSetup paperSize="9" scale="63" fitToHeight="4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zoomScaleSheetLayoutView="60" topLeftCell="A70" workbookViewId="0">
      <selection activeCell="C15" sqref="C15"/>
    </sheetView>
  </sheetViews>
  <sheetFormatPr defaultColWidth="9.14285714285714" defaultRowHeight="12.75" outlineLevelCol="7"/>
  <cols>
    <col min="1" max="1" width="9.28571428571429" style="61" customWidth="1"/>
    <col min="2" max="2" width="42.2857142857143" style="62" customWidth="1"/>
    <col min="3" max="3" width="18.4285714285714" style="63" customWidth="1"/>
    <col min="4" max="4" width="19" style="63" customWidth="1"/>
    <col min="5" max="5" width="18.8571428571429" style="63" customWidth="1"/>
    <col min="6" max="6" width="18" style="63" customWidth="1"/>
    <col min="7" max="7" width="16.2857142857143" style="64" customWidth="1"/>
    <col min="8" max="8" width="15.2857142857143" style="65" customWidth="1"/>
    <col min="9" max="11" width="15.2857142857143" style="62" customWidth="1"/>
    <col min="12" max="15" width="15.1428571428571" style="62" customWidth="1"/>
    <col min="16" max="16" width="16.7142857142857" style="62" hidden="1" customWidth="1"/>
    <col min="17" max="17" width="16.4285714285714" style="62" hidden="1" customWidth="1"/>
    <col min="18" max="18" width="12.5714285714286" style="62" hidden="1" customWidth="1"/>
    <col min="19" max="19" width="15.1428571428571" style="62" customWidth="1"/>
    <col min="20" max="16384" width="9.14285714285714" style="62"/>
  </cols>
  <sheetData>
    <row r="1" ht="22.5" customHeight="1" spans="1:8">
      <c r="A1" s="66" t="s">
        <v>101</v>
      </c>
      <c r="B1" s="66"/>
      <c r="C1" s="66"/>
      <c r="D1" s="66"/>
      <c r="E1" s="66"/>
      <c r="F1" s="66"/>
      <c r="G1" s="66"/>
      <c r="H1" s="66"/>
    </row>
    <row r="2" s="57" customFormat="1" ht="42" customHeight="1" spans="1:8">
      <c r="A2" s="169" t="s">
        <v>102</v>
      </c>
      <c r="B2" s="68" t="s">
        <v>42</v>
      </c>
      <c r="C2" s="69" t="s">
        <v>103</v>
      </c>
      <c r="D2" s="170" t="s">
        <v>44</v>
      </c>
      <c r="E2" s="170" t="s">
        <v>45</v>
      </c>
      <c r="F2" s="170" t="s">
        <v>104</v>
      </c>
      <c r="G2" s="171" t="s">
        <v>8</v>
      </c>
      <c r="H2" s="175" t="s">
        <v>8</v>
      </c>
    </row>
    <row r="3" s="58" customFormat="1" ht="11.25" customHeight="1" spans="1:8">
      <c r="A3" s="72">
        <v>1</v>
      </c>
      <c r="B3" s="73"/>
      <c r="C3" s="74">
        <v>2</v>
      </c>
      <c r="D3" s="74">
        <v>3</v>
      </c>
      <c r="E3" s="74">
        <v>4</v>
      </c>
      <c r="F3" s="74">
        <v>5</v>
      </c>
      <c r="G3" s="178" t="s">
        <v>9</v>
      </c>
      <c r="H3" s="179" t="s">
        <v>10</v>
      </c>
    </row>
    <row r="4" ht="30" customHeight="1" spans="1:8">
      <c r="A4" s="76">
        <v>3</v>
      </c>
      <c r="B4" s="77" t="s">
        <v>105</v>
      </c>
      <c r="C4" s="78">
        <f>SUM(C5,C13,C44)</f>
        <v>934494.72</v>
      </c>
      <c r="D4" s="78">
        <f>SUM(D5,D13,D44,D48)</f>
        <v>1025199.08</v>
      </c>
      <c r="E4" s="78">
        <f>SUM(E5,E13,E44,E48)</f>
        <v>0</v>
      </c>
      <c r="F4" s="78">
        <f>SUM(F5,F13,F44,F48)</f>
        <v>1044195.52</v>
      </c>
      <c r="G4" s="79">
        <f t="shared" ref="G4:G58" si="0">F4/C4*100</f>
        <v>111.739049740163</v>
      </c>
      <c r="H4" s="80"/>
    </row>
    <row r="5" ht="30" customHeight="1" spans="1:8">
      <c r="A5" s="81">
        <v>31</v>
      </c>
      <c r="B5" s="82" t="s">
        <v>106</v>
      </c>
      <c r="C5" s="83">
        <f>SUM(C6,C8,C10)</f>
        <v>813323.76</v>
      </c>
      <c r="D5" s="83">
        <f>SUM(D6,D8,D10)</f>
        <v>935992.29</v>
      </c>
      <c r="E5" s="83">
        <f>SUM(E6,E8,E10)</f>
        <v>0</v>
      </c>
      <c r="F5" s="83">
        <f>SUM(F6,F8,F10)</f>
        <v>928696.57</v>
      </c>
      <c r="G5" s="84">
        <f t="shared" si="0"/>
        <v>114.185348525906</v>
      </c>
      <c r="H5" s="85"/>
    </row>
    <row r="6" ht="30" customHeight="1" spans="1:8">
      <c r="A6" s="81">
        <v>311</v>
      </c>
      <c r="B6" s="82" t="s">
        <v>107</v>
      </c>
      <c r="C6" s="83">
        <f>SUM(C7:C7)</f>
        <v>672812.88</v>
      </c>
      <c r="D6" s="83">
        <v>776910.84</v>
      </c>
      <c r="E6" s="83"/>
      <c r="F6" s="83">
        <f>SUM(F7:F7)</f>
        <v>765305.1</v>
      </c>
      <c r="G6" s="84">
        <f t="shared" si="0"/>
        <v>113.747094140053</v>
      </c>
      <c r="H6" s="85"/>
    </row>
    <row r="7" ht="30" customHeight="1" spans="1:8">
      <c r="A7" s="86">
        <v>3111</v>
      </c>
      <c r="B7" s="87" t="s">
        <v>108</v>
      </c>
      <c r="C7" s="88">
        <v>672812.88</v>
      </c>
      <c r="D7" s="88"/>
      <c r="E7" s="88"/>
      <c r="F7" s="88">
        <v>765305.1</v>
      </c>
      <c r="G7" s="84">
        <f t="shared" si="0"/>
        <v>113.747094140053</v>
      </c>
      <c r="H7" s="85"/>
    </row>
    <row r="8" ht="30" customHeight="1" spans="1:8">
      <c r="A8" s="81">
        <v>312</v>
      </c>
      <c r="B8" s="82" t="s">
        <v>109</v>
      </c>
      <c r="C8" s="83">
        <f>SUM(C9)</f>
        <v>29498.06</v>
      </c>
      <c r="D8" s="83">
        <v>35629.08</v>
      </c>
      <c r="E8" s="83"/>
      <c r="F8" s="83">
        <f>F9</f>
        <v>38583.45</v>
      </c>
      <c r="G8" s="84">
        <f t="shared" si="0"/>
        <v>130.799957692133</v>
      </c>
      <c r="H8" s="85"/>
    </row>
    <row r="9" ht="30" customHeight="1" spans="1:8">
      <c r="A9" s="86" t="s">
        <v>110</v>
      </c>
      <c r="B9" s="89" t="s">
        <v>109</v>
      </c>
      <c r="C9" s="88">
        <v>29498.06</v>
      </c>
      <c r="D9" s="88"/>
      <c r="E9" s="88"/>
      <c r="F9" s="88">
        <v>38583.45</v>
      </c>
      <c r="G9" s="84">
        <f t="shared" si="0"/>
        <v>130.799957692133</v>
      </c>
      <c r="H9" s="85"/>
    </row>
    <row r="10" ht="30" customHeight="1" spans="1:8">
      <c r="A10" s="81">
        <v>313</v>
      </c>
      <c r="B10" s="82" t="s">
        <v>111</v>
      </c>
      <c r="C10" s="83">
        <f>SUM(C11:C12)</f>
        <v>111012.82</v>
      </c>
      <c r="D10" s="83">
        <v>123452.37</v>
      </c>
      <c r="E10" s="83"/>
      <c r="F10" s="83">
        <f>SUM(F11:F12)</f>
        <v>124808.02</v>
      </c>
      <c r="G10" s="84">
        <f t="shared" si="0"/>
        <v>112.426672883366</v>
      </c>
      <c r="H10" s="85"/>
    </row>
    <row r="11" ht="30" customHeight="1" spans="1:8">
      <c r="A11" s="86">
        <v>3132</v>
      </c>
      <c r="B11" s="89" t="s">
        <v>112</v>
      </c>
      <c r="C11" s="88">
        <v>110931.21</v>
      </c>
      <c r="D11" s="88"/>
      <c r="E11" s="88"/>
      <c r="F11" s="88">
        <v>124808.02</v>
      </c>
      <c r="G11" s="84">
        <f t="shared" si="0"/>
        <v>112.509383067218</v>
      </c>
      <c r="H11" s="85"/>
    </row>
    <row r="12" ht="30" customHeight="1" spans="1:8">
      <c r="A12" s="86">
        <v>3133</v>
      </c>
      <c r="B12" s="89" t="s">
        <v>113</v>
      </c>
      <c r="C12" s="88">
        <v>81.61</v>
      </c>
      <c r="D12" s="88"/>
      <c r="E12" s="88"/>
      <c r="F12" s="88">
        <v>0</v>
      </c>
      <c r="G12" s="84">
        <v>0</v>
      </c>
      <c r="H12" s="85"/>
    </row>
    <row r="13" ht="30" customHeight="1" spans="1:8">
      <c r="A13" s="81">
        <v>32</v>
      </c>
      <c r="B13" s="82" t="s">
        <v>114</v>
      </c>
      <c r="C13" s="83">
        <f>SUM(C14,C18,C25,C35,C37)</f>
        <v>118475.82</v>
      </c>
      <c r="D13" s="83">
        <f>SUM(D14,D18,D25,D35,D37)</f>
        <v>87476.43</v>
      </c>
      <c r="E13" s="83">
        <f>SUM(E14,E18,E25,E35,E37)</f>
        <v>0</v>
      </c>
      <c r="F13" s="83">
        <f>SUM(F14,F18,F25,F35,F37)</f>
        <v>113718.41</v>
      </c>
      <c r="G13" s="84">
        <f t="shared" si="0"/>
        <v>95.984488649245</v>
      </c>
      <c r="H13" s="85"/>
    </row>
    <row r="14" ht="30" customHeight="1" spans="1:8">
      <c r="A14" s="81">
        <v>321</v>
      </c>
      <c r="B14" s="82" t="s">
        <v>115</v>
      </c>
      <c r="C14" s="83">
        <f>SUM(C15:C17)</f>
        <v>22052.31</v>
      </c>
      <c r="D14" s="83">
        <f>'POSEBNI DIO '!G9+'POSEBNI DIO '!G39+'POSEBNI DIO '!G57+'POSEBNI DIO '!G147+'POSEBNI DIO '!G180+'POSEBNI DIO '!G272+'POSEBNI DIO '!G289+'POSEBNI DIO '!G307</f>
        <v>0</v>
      </c>
      <c r="E14" s="83"/>
      <c r="F14" s="83">
        <f>SUM(F15:F17)</f>
        <v>23753.15</v>
      </c>
      <c r="G14" s="84">
        <f t="shared" si="0"/>
        <v>107.712752088103</v>
      </c>
      <c r="H14" s="85"/>
    </row>
    <row r="15" ht="30" customHeight="1" spans="1:8">
      <c r="A15" s="86" t="s">
        <v>116</v>
      </c>
      <c r="B15" s="89" t="s">
        <v>117</v>
      </c>
      <c r="C15" s="88">
        <v>5256.98</v>
      </c>
      <c r="D15" s="88"/>
      <c r="E15" s="88"/>
      <c r="F15" s="88">
        <v>7842.53</v>
      </c>
      <c r="G15" s="84">
        <f t="shared" si="0"/>
        <v>149.183181218114</v>
      </c>
      <c r="H15" s="85"/>
    </row>
    <row r="16" ht="30" customHeight="1" spans="1:8">
      <c r="A16" s="86" t="s">
        <v>118</v>
      </c>
      <c r="B16" s="89" t="s">
        <v>119</v>
      </c>
      <c r="C16" s="88">
        <v>16601.55</v>
      </c>
      <c r="D16" s="88"/>
      <c r="E16" s="88"/>
      <c r="F16" s="88">
        <v>15758.37</v>
      </c>
      <c r="G16" s="84">
        <f t="shared" si="0"/>
        <v>94.9210766464577</v>
      </c>
      <c r="H16" s="85"/>
    </row>
    <row r="17" ht="30" customHeight="1" spans="1:8">
      <c r="A17" s="86">
        <v>3213</v>
      </c>
      <c r="B17" s="89" t="s">
        <v>120</v>
      </c>
      <c r="C17" s="88">
        <v>193.78</v>
      </c>
      <c r="D17" s="88"/>
      <c r="E17" s="88"/>
      <c r="F17" s="88">
        <v>152.25</v>
      </c>
      <c r="G17" s="84">
        <f t="shared" si="0"/>
        <v>78.5684797192693</v>
      </c>
      <c r="H17" s="90"/>
    </row>
    <row r="18" ht="30" customHeight="1" spans="1:8">
      <c r="A18" s="81">
        <v>322</v>
      </c>
      <c r="B18" s="82" t="s">
        <v>121</v>
      </c>
      <c r="C18" s="83">
        <f>SUM(C19:C24)</f>
        <v>31438.91</v>
      </c>
      <c r="D18" s="83">
        <v>41685.87</v>
      </c>
      <c r="E18" s="83"/>
      <c r="F18" s="83">
        <f>SUM(F19:F24)</f>
        <v>38417.02</v>
      </c>
      <c r="G18" s="84">
        <f t="shared" si="0"/>
        <v>122.195775871365</v>
      </c>
      <c r="H18" s="85"/>
    </row>
    <row r="19" ht="30" customHeight="1" spans="1:8">
      <c r="A19" s="86" t="s">
        <v>122</v>
      </c>
      <c r="B19" s="89" t="s">
        <v>123</v>
      </c>
      <c r="C19" s="88">
        <v>7383.43</v>
      </c>
      <c r="D19" s="88"/>
      <c r="E19" s="88"/>
      <c r="F19" s="88">
        <v>8344.36</v>
      </c>
      <c r="G19" s="84">
        <f t="shared" si="0"/>
        <v>113.014682877741</v>
      </c>
      <c r="H19" s="85"/>
    </row>
    <row r="20" ht="30" customHeight="1" spans="1:8">
      <c r="A20" s="86">
        <v>3222</v>
      </c>
      <c r="B20" s="89" t="s">
        <v>124</v>
      </c>
      <c r="C20" s="88">
        <v>2099.79</v>
      </c>
      <c r="D20" s="88"/>
      <c r="E20" s="88"/>
      <c r="F20" s="88">
        <v>2525.68</v>
      </c>
      <c r="G20" s="84">
        <f t="shared" si="0"/>
        <v>120.28250444092</v>
      </c>
      <c r="H20" s="85"/>
    </row>
    <row r="21" ht="30" customHeight="1" spans="1:8">
      <c r="A21" s="86" t="s">
        <v>125</v>
      </c>
      <c r="B21" s="89" t="s">
        <v>126</v>
      </c>
      <c r="C21" s="88">
        <v>19671.53</v>
      </c>
      <c r="D21" s="88"/>
      <c r="E21" s="88"/>
      <c r="F21" s="88">
        <v>16626.87</v>
      </c>
      <c r="G21" s="84">
        <f t="shared" si="0"/>
        <v>84.5225053668932</v>
      </c>
      <c r="H21" s="85"/>
    </row>
    <row r="22" ht="30" customHeight="1" spans="1:8">
      <c r="A22" s="86" t="s">
        <v>127</v>
      </c>
      <c r="B22" s="89" t="s">
        <v>128</v>
      </c>
      <c r="C22" s="88">
        <v>745.36</v>
      </c>
      <c r="D22" s="88"/>
      <c r="E22" s="88"/>
      <c r="F22" s="88">
        <v>9590.07</v>
      </c>
      <c r="G22" s="84">
        <f t="shared" si="0"/>
        <v>1286.63598797896</v>
      </c>
      <c r="H22" s="85"/>
    </row>
    <row r="23" ht="30" customHeight="1" spans="1:8">
      <c r="A23" s="86">
        <v>3225</v>
      </c>
      <c r="B23" s="89" t="s">
        <v>129</v>
      </c>
      <c r="C23" s="88">
        <v>1453.25</v>
      </c>
      <c r="D23" s="88"/>
      <c r="E23" s="88"/>
      <c r="F23" s="88">
        <v>801.12</v>
      </c>
      <c r="G23" s="84">
        <f t="shared" si="0"/>
        <v>55.1260966798555</v>
      </c>
      <c r="H23" s="85"/>
    </row>
    <row r="24" ht="30" customHeight="1" spans="1:8">
      <c r="A24" s="86">
        <v>3227</v>
      </c>
      <c r="B24" s="89" t="s">
        <v>130</v>
      </c>
      <c r="C24" s="88">
        <v>85.55</v>
      </c>
      <c r="D24" s="88"/>
      <c r="E24" s="88"/>
      <c r="F24" s="88">
        <v>528.92</v>
      </c>
      <c r="G24" s="84">
        <v>0</v>
      </c>
      <c r="H24" s="85"/>
    </row>
    <row r="25" ht="30" customHeight="1" spans="1:8">
      <c r="A25" s="81">
        <v>323</v>
      </c>
      <c r="B25" s="82" t="s">
        <v>131</v>
      </c>
      <c r="C25" s="83">
        <f>SUM(C26:C34)</f>
        <v>58947.19</v>
      </c>
      <c r="D25" s="83">
        <v>41974.14</v>
      </c>
      <c r="E25" s="83"/>
      <c r="F25" s="83">
        <f>SUM(F26:F34)</f>
        <v>47822.85</v>
      </c>
      <c r="G25" s="84">
        <f t="shared" si="0"/>
        <v>81.1282946651062</v>
      </c>
      <c r="H25" s="85"/>
    </row>
    <row r="26" ht="30" customHeight="1" spans="1:8">
      <c r="A26" s="86" t="s">
        <v>132</v>
      </c>
      <c r="B26" s="89" t="s">
        <v>133</v>
      </c>
      <c r="C26" s="88">
        <v>10942.72</v>
      </c>
      <c r="D26" s="88"/>
      <c r="E26" s="88"/>
      <c r="F26" s="88">
        <v>12445.81</v>
      </c>
      <c r="G26" s="84">
        <f t="shared" si="0"/>
        <v>113.735981547549</v>
      </c>
      <c r="H26" s="85"/>
    </row>
    <row r="27" ht="30" customHeight="1" spans="1:8">
      <c r="A27" s="86" t="s">
        <v>134</v>
      </c>
      <c r="B27" s="89" t="s">
        <v>135</v>
      </c>
      <c r="C27" s="88">
        <v>14639.49</v>
      </c>
      <c r="D27" s="88"/>
      <c r="E27" s="88"/>
      <c r="F27" s="88">
        <v>7942.16</v>
      </c>
      <c r="G27" s="84">
        <f t="shared" si="0"/>
        <v>54.2516166888327</v>
      </c>
      <c r="H27" s="85"/>
    </row>
    <row r="28" ht="30" customHeight="1" spans="1:8">
      <c r="A28" s="86">
        <v>3233</v>
      </c>
      <c r="B28" s="89" t="s">
        <v>136</v>
      </c>
      <c r="C28" s="88">
        <v>9.76</v>
      </c>
      <c r="D28" s="88"/>
      <c r="E28" s="88"/>
      <c r="F28" s="88">
        <v>40</v>
      </c>
      <c r="G28" s="84">
        <f t="shared" si="0"/>
        <v>409.83606557377</v>
      </c>
      <c r="H28" s="85"/>
    </row>
    <row r="29" ht="30" customHeight="1" spans="1:8">
      <c r="A29" s="86" t="s">
        <v>137</v>
      </c>
      <c r="B29" s="89" t="s">
        <v>138</v>
      </c>
      <c r="C29" s="88">
        <v>4294.74</v>
      </c>
      <c r="D29" s="88"/>
      <c r="E29" s="88"/>
      <c r="F29" s="88">
        <v>5125.53</v>
      </c>
      <c r="G29" s="84">
        <f t="shared" si="0"/>
        <v>119.344360776205</v>
      </c>
      <c r="H29" s="90"/>
    </row>
    <row r="30" ht="30" customHeight="1" spans="1:8">
      <c r="A30" s="86">
        <v>3235</v>
      </c>
      <c r="B30" s="89" t="s">
        <v>139</v>
      </c>
      <c r="C30" s="88">
        <v>23102.06</v>
      </c>
      <c r="D30" s="88"/>
      <c r="E30" s="88"/>
      <c r="F30" s="88">
        <v>13838.63</v>
      </c>
      <c r="G30" s="84">
        <f t="shared" si="0"/>
        <v>59.9021472544007</v>
      </c>
      <c r="H30" s="90"/>
    </row>
    <row r="31" ht="30" customHeight="1" spans="1:8">
      <c r="A31" s="86">
        <v>3236</v>
      </c>
      <c r="B31" s="89" t="s">
        <v>140</v>
      </c>
      <c r="C31" s="88">
        <v>1551.53</v>
      </c>
      <c r="D31" s="88"/>
      <c r="E31" s="88"/>
      <c r="F31" s="88">
        <v>2203.24</v>
      </c>
      <c r="G31" s="84">
        <f t="shared" si="0"/>
        <v>142.004344099051</v>
      </c>
      <c r="H31" s="90"/>
    </row>
    <row r="32" ht="30" customHeight="1" spans="1:8">
      <c r="A32" s="86">
        <v>3237</v>
      </c>
      <c r="B32" s="89" t="s">
        <v>141</v>
      </c>
      <c r="C32" s="88">
        <v>636.18</v>
      </c>
      <c r="D32" s="88"/>
      <c r="E32" s="88"/>
      <c r="F32" s="88">
        <v>1476.32</v>
      </c>
      <c r="G32" s="84">
        <f t="shared" si="0"/>
        <v>232.060108774246</v>
      </c>
      <c r="H32" s="90"/>
    </row>
    <row r="33" ht="30" customHeight="1" spans="1:8">
      <c r="A33" s="86" t="s">
        <v>142</v>
      </c>
      <c r="B33" s="89" t="s">
        <v>143</v>
      </c>
      <c r="C33" s="88">
        <v>686.84</v>
      </c>
      <c r="D33" s="88"/>
      <c r="E33" s="88"/>
      <c r="F33" s="88">
        <v>839.59</v>
      </c>
      <c r="G33" s="84">
        <f t="shared" si="0"/>
        <v>122.23953176868</v>
      </c>
      <c r="H33" s="90"/>
    </row>
    <row r="34" ht="30" customHeight="1" spans="1:8">
      <c r="A34" s="86" t="s">
        <v>144</v>
      </c>
      <c r="B34" s="89" t="s">
        <v>145</v>
      </c>
      <c r="C34" s="88">
        <v>3083.87</v>
      </c>
      <c r="D34" s="88"/>
      <c r="E34" s="88"/>
      <c r="F34" s="88">
        <v>3911.57</v>
      </c>
      <c r="G34" s="84">
        <f t="shared" si="0"/>
        <v>126.83965277395</v>
      </c>
      <c r="H34" s="90"/>
    </row>
    <row r="35" ht="30" customHeight="1" spans="1:8">
      <c r="A35" s="81">
        <v>324</v>
      </c>
      <c r="B35" s="82" t="s">
        <v>146</v>
      </c>
      <c r="C35" s="83">
        <f>SUM(C36)</f>
        <v>0</v>
      </c>
      <c r="D35" s="83">
        <v>0</v>
      </c>
      <c r="E35" s="83">
        <v>0</v>
      </c>
      <c r="F35" s="83">
        <f>SUM(F36)</f>
        <v>0</v>
      </c>
      <c r="G35" s="84">
        <v>0</v>
      </c>
      <c r="H35" s="85"/>
    </row>
    <row r="36" ht="30" customHeight="1" spans="1:8">
      <c r="A36" s="86">
        <v>3241</v>
      </c>
      <c r="B36" s="89" t="s">
        <v>146</v>
      </c>
      <c r="C36" s="88">
        <v>0</v>
      </c>
      <c r="D36" s="88"/>
      <c r="E36" s="88"/>
      <c r="F36" s="88">
        <v>0</v>
      </c>
      <c r="G36" s="84">
        <v>0</v>
      </c>
      <c r="H36" s="85"/>
    </row>
    <row r="37" ht="30" customHeight="1" spans="1:8">
      <c r="A37" s="81">
        <v>329</v>
      </c>
      <c r="B37" s="82" t="s">
        <v>147</v>
      </c>
      <c r="C37" s="83">
        <f>SUM(C38:C43)</f>
        <v>6037.41</v>
      </c>
      <c r="D37" s="83">
        <v>3816.42</v>
      </c>
      <c r="E37" s="83"/>
      <c r="F37" s="83">
        <f>SUM(F38:F43)</f>
        <v>3725.39</v>
      </c>
      <c r="G37" s="84">
        <f t="shared" si="0"/>
        <v>61.7051020222248</v>
      </c>
      <c r="H37" s="85"/>
    </row>
    <row r="38" ht="30" customHeight="1" spans="1:8">
      <c r="A38" s="86">
        <v>3292</v>
      </c>
      <c r="B38" s="89" t="s">
        <v>148</v>
      </c>
      <c r="C38" s="88">
        <v>1417.83</v>
      </c>
      <c r="D38" s="88"/>
      <c r="E38" s="88"/>
      <c r="F38" s="88">
        <v>1150.75</v>
      </c>
      <c r="G38" s="84">
        <f t="shared" si="0"/>
        <v>81.1627628135954</v>
      </c>
      <c r="H38" s="90"/>
    </row>
    <row r="39" ht="30" customHeight="1" spans="1:8">
      <c r="A39" s="86" t="s">
        <v>149</v>
      </c>
      <c r="B39" s="89" t="s">
        <v>150</v>
      </c>
      <c r="C39" s="88">
        <v>540.57</v>
      </c>
      <c r="D39" s="88"/>
      <c r="E39" s="88"/>
      <c r="F39" s="88">
        <v>968.71</v>
      </c>
      <c r="G39" s="84">
        <f t="shared" si="0"/>
        <v>179.201583513698</v>
      </c>
      <c r="H39" s="90"/>
    </row>
    <row r="40" ht="30" customHeight="1" spans="1:8">
      <c r="A40" s="86">
        <v>3294</v>
      </c>
      <c r="B40" s="89" t="s">
        <v>151</v>
      </c>
      <c r="C40" s="88">
        <v>65.03</v>
      </c>
      <c r="D40" s="88"/>
      <c r="E40" s="88"/>
      <c r="F40" s="88">
        <v>108.27</v>
      </c>
      <c r="G40" s="84">
        <f t="shared" si="0"/>
        <v>166.492388128556</v>
      </c>
      <c r="H40" s="90"/>
    </row>
    <row r="41" ht="30" customHeight="1" spans="1:8">
      <c r="A41" s="86">
        <v>3295</v>
      </c>
      <c r="B41" s="89" t="s">
        <v>152</v>
      </c>
      <c r="C41" s="88">
        <v>19.91</v>
      </c>
      <c r="D41" s="88"/>
      <c r="E41" s="88"/>
      <c r="F41" s="88">
        <v>402.78</v>
      </c>
      <c r="G41" s="84">
        <f t="shared" si="0"/>
        <v>2023.0035158212</v>
      </c>
      <c r="H41" s="90"/>
    </row>
    <row r="42" ht="30" customHeight="1" spans="1:8">
      <c r="A42" s="86">
        <v>3296</v>
      </c>
      <c r="B42" s="89" t="s">
        <v>153</v>
      </c>
      <c r="C42" s="88">
        <v>2969.59</v>
      </c>
      <c r="D42" s="88"/>
      <c r="E42" s="88"/>
      <c r="F42" s="88">
        <v>0</v>
      </c>
      <c r="G42" s="84">
        <v>0</v>
      </c>
      <c r="H42" s="90"/>
    </row>
    <row r="43" ht="30" customHeight="1" spans="1:8">
      <c r="A43" s="86" t="s">
        <v>154</v>
      </c>
      <c r="B43" s="89" t="s">
        <v>147</v>
      </c>
      <c r="C43" s="88">
        <v>1024.48</v>
      </c>
      <c r="D43" s="88"/>
      <c r="E43" s="88"/>
      <c r="F43" s="88">
        <v>1094.88</v>
      </c>
      <c r="G43" s="84">
        <f t="shared" si="0"/>
        <v>106.871778853662</v>
      </c>
      <c r="H43" s="90"/>
    </row>
    <row r="44" ht="30" customHeight="1" spans="1:8">
      <c r="A44" s="81">
        <v>34</v>
      </c>
      <c r="B44" s="82" t="s">
        <v>155</v>
      </c>
      <c r="C44" s="83">
        <f>SUM(C45)</f>
        <v>2695.14</v>
      </c>
      <c r="D44" s="83">
        <f>SUM(D45)</f>
        <v>990</v>
      </c>
      <c r="E44" s="83">
        <f>SUM(E45)</f>
        <v>0</v>
      </c>
      <c r="F44" s="83">
        <f>SUM(F45)</f>
        <v>1011.28</v>
      </c>
      <c r="G44" s="84">
        <f t="shared" si="0"/>
        <v>37.5223550539119</v>
      </c>
      <c r="H44" s="85"/>
    </row>
    <row r="45" ht="30" customHeight="1" spans="1:8">
      <c r="A45" s="81">
        <v>343</v>
      </c>
      <c r="B45" s="82" t="s">
        <v>156</v>
      </c>
      <c r="C45" s="83">
        <f>SUM(C46:C47)</f>
        <v>2695.14</v>
      </c>
      <c r="D45" s="83">
        <v>990</v>
      </c>
      <c r="E45" s="83"/>
      <c r="F45" s="83">
        <f>SUM(F46:F47)</f>
        <v>1011.28</v>
      </c>
      <c r="G45" s="84">
        <f t="shared" si="0"/>
        <v>37.5223550539119</v>
      </c>
      <c r="H45" s="85"/>
    </row>
    <row r="46" ht="30" customHeight="1" spans="1:8">
      <c r="A46" s="86" t="s">
        <v>157</v>
      </c>
      <c r="B46" s="89" t="s">
        <v>158</v>
      </c>
      <c r="C46" s="88">
        <v>1026.28</v>
      </c>
      <c r="D46" s="88"/>
      <c r="E46" s="88"/>
      <c r="F46" s="88">
        <v>1011.28</v>
      </c>
      <c r="G46" s="84">
        <f t="shared" si="0"/>
        <v>98.5384105702148</v>
      </c>
      <c r="H46" s="85"/>
    </row>
    <row r="47" ht="30" customHeight="1" spans="1:8">
      <c r="A47" s="86">
        <v>3433</v>
      </c>
      <c r="B47" s="89" t="s">
        <v>159</v>
      </c>
      <c r="C47" s="88">
        <v>1668.86</v>
      </c>
      <c r="D47" s="88"/>
      <c r="E47" s="88"/>
      <c r="F47" s="88">
        <v>0</v>
      </c>
      <c r="G47" s="84">
        <f t="shared" si="0"/>
        <v>0</v>
      </c>
      <c r="H47" s="85"/>
    </row>
    <row r="48" s="59" customFormat="1" ht="30" customHeight="1" spans="1:8">
      <c r="A48" s="81">
        <v>38</v>
      </c>
      <c r="B48" s="82" t="s">
        <v>160</v>
      </c>
      <c r="C48" s="83">
        <f>C49</f>
        <v>0</v>
      </c>
      <c r="D48" s="83">
        <f t="shared" ref="D48:F49" si="1">D49</f>
        <v>740.36</v>
      </c>
      <c r="E48" s="83">
        <f t="shared" si="1"/>
        <v>0</v>
      </c>
      <c r="F48" s="83">
        <f t="shared" si="1"/>
        <v>769.26</v>
      </c>
      <c r="G48" s="84"/>
      <c r="H48" s="85"/>
    </row>
    <row r="49" s="59" customFormat="1" ht="30" customHeight="1" spans="1:8">
      <c r="A49" s="81">
        <v>381</v>
      </c>
      <c r="B49" s="82" t="s">
        <v>161</v>
      </c>
      <c r="C49" s="83">
        <f>C50</f>
        <v>0</v>
      </c>
      <c r="D49" s="83">
        <v>740.36</v>
      </c>
      <c r="E49" s="83"/>
      <c r="F49" s="83">
        <f t="shared" si="1"/>
        <v>769.26</v>
      </c>
      <c r="G49" s="84"/>
      <c r="H49" s="85"/>
    </row>
    <row r="50" ht="30" customHeight="1" spans="1:8">
      <c r="A50" s="86">
        <v>3812</v>
      </c>
      <c r="B50" s="89" t="s">
        <v>162</v>
      </c>
      <c r="C50" s="88">
        <v>0</v>
      </c>
      <c r="D50" s="88"/>
      <c r="E50" s="88"/>
      <c r="F50" s="88">
        <v>769.26</v>
      </c>
      <c r="G50" s="84"/>
      <c r="H50" s="85"/>
    </row>
    <row r="51" ht="30" customHeight="1" spans="1:8">
      <c r="A51" s="86"/>
      <c r="B51" s="89"/>
      <c r="C51" s="88"/>
      <c r="D51" s="88"/>
      <c r="E51" s="88"/>
      <c r="F51" s="88"/>
      <c r="G51" s="84"/>
      <c r="H51" s="85"/>
    </row>
    <row r="52" ht="30" customHeight="1" spans="1:8">
      <c r="A52" s="76">
        <v>4</v>
      </c>
      <c r="B52" s="77" t="s">
        <v>163</v>
      </c>
      <c r="C52" s="78">
        <f>SUM(C53,C56)</f>
        <v>3527.89</v>
      </c>
      <c r="D52" s="78">
        <f>SUM(D53,D56)</f>
        <v>5199.37</v>
      </c>
      <c r="E52" s="78">
        <f>SUM(E53,E56)</f>
        <v>0</v>
      </c>
      <c r="F52" s="78">
        <f>SUM(F53,F56)</f>
        <v>913.92</v>
      </c>
      <c r="G52" s="79">
        <f t="shared" si="0"/>
        <v>25.9055696181003</v>
      </c>
      <c r="H52" s="80"/>
    </row>
    <row r="53" ht="30" customHeight="1" spans="1:8">
      <c r="A53" s="81">
        <v>41</v>
      </c>
      <c r="B53" s="82" t="s">
        <v>164</v>
      </c>
      <c r="C53" s="83">
        <f>C54</f>
        <v>0</v>
      </c>
      <c r="D53" s="83">
        <f>SUM(D54)</f>
        <v>0</v>
      </c>
      <c r="E53" s="83">
        <f>SUM(E54)</f>
        <v>0</v>
      </c>
      <c r="F53" s="83">
        <f>SUM(F54)</f>
        <v>0</v>
      </c>
      <c r="G53" s="84">
        <v>0</v>
      </c>
      <c r="H53" s="85"/>
    </row>
    <row r="54" ht="30" customHeight="1" spans="1:8">
      <c r="A54" s="81">
        <v>412</v>
      </c>
      <c r="B54" s="82" t="s">
        <v>165</v>
      </c>
      <c r="C54" s="83">
        <f>C55</f>
        <v>0</v>
      </c>
      <c r="D54" s="83">
        <v>0</v>
      </c>
      <c r="E54" s="83">
        <v>0</v>
      </c>
      <c r="F54" s="83">
        <f>F55</f>
        <v>0</v>
      </c>
      <c r="G54" s="84">
        <v>0</v>
      </c>
      <c r="H54" s="85"/>
    </row>
    <row r="55" ht="30" customHeight="1" spans="1:8">
      <c r="A55" s="86">
        <v>4126</v>
      </c>
      <c r="B55" s="89" t="s">
        <v>166</v>
      </c>
      <c r="C55" s="88">
        <v>0</v>
      </c>
      <c r="D55" s="88"/>
      <c r="E55" s="88"/>
      <c r="F55" s="88">
        <v>0</v>
      </c>
      <c r="G55" s="84">
        <v>0</v>
      </c>
      <c r="H55" s="85"/>
    </row>
    <row r="56" ht="30" customHeight="1" spans="1:8">
      <c r="A56" s="81">
        <v>42</v>
      </c>
      <c r="B56" s="82" t="s">
        <v>167</v>
      </c>
      <c r="C56" s="83">
        <f>C57+C62</f>
        <v>3527.89</v>
      </c>
      <c r="D56" s="83">
        <f>D57+D62</f>
        <v>5199.37</v>
      </c>
      <c r="E56" s="83">
        <f>E57+E62</f>
        <v>0</v>
      </c>
      <c r="F56" s="83">
        <f>F57+F62</f>
        <v>913.92</v>
      </c>
      <c r="G56" s="84">
        <f t="shared" si="0"/>
        <v>25.9055696181003</v>
      </c>
      <c r="H56" s="85"/>
    </row>
    <row r="57" ht="30" customHeight="1" spans="1:8">
      <c r="A57" s="81">
        <v>422</v>
      </c>
      <c r="B57" s="82" t="s">
        <v>168</v>
      </c>
      <c r="C57" s="83">
        <f>SUM(C58:C61)</f>
        <v>1416.56</v>
      </c>
      <c r="D57" s="83">
        <v>2709.37</v>
      </c>
      <c r="E57" s="83"/>
      <c r="F57" s="83">
        <f>SUM(F58:F61)</f>
        <v>0</v>
      </c>
      <c r="G57" s="84">
        <f t="shared" si="0"/>
        <v>0</v>
      </c>
      <c r="H57" s="85"/>
    </row>
    <row r="58" ht="30" customHeight="1" spans="1:8">
      <c r="A58" s="86" t="s">
        <v>169</v>
      </c>
      <c r="B58" s="89" t="s">
        <v>170</v>
      </c>
      <c r="C58" s="88">
        <v>819.44</v>
      </c>
      <c r="D58" s="88"/>
      <c r="E58" s="88"/>
      <c r="F58" s="88">
        <v>0</v>
      </c>
      <c r="G58" s="84">
        <f t="shared" si="0"/>
        <v>0</v>
      </c>
      <c r="H58" s="90"/>
    </row>
    <row r="59" ht="30" customHeight="1" spans="1:8">
      <c r="A59" s="86">
        <v>4222</v>
      </c>
      <c r="B59" s="89" t="s">
        <v>171</v>
      </c>
      <c r="C59" s="88">
        <v>0</v>
      </c>
      <c r="D59" s="88"/>
      <c r="E59" s="88"/>
      <c r="F59" s="88">
        <v>0</v>
      </c>
      <c r="G59" s="84" t="e">
        <f t="shared" ref="G59:G67" si="2">F59/C59*100</f>
        <v>#DIV/0!</v>
      </c>
      <c r="H59" s="90"/>
    </row>
    <row r="60" ht="30" customHeight="1" spans="1:8">
      <c r="A60" s="86">
        <v>4223</v>
      </c>
      <c r="B60" s="89" t="s">
        <v>172</v>
      </c>
      <c r="C60" s="88">
        <v>597.12</v>
      </c>
      <c r="D60" s="88"/>
      <c r="E60" s="88"/>
      <c r="F60" s="88"/>
      <c r="G60" s="84"/>
      <c r="H60" s="90"/>
    </row>
    <row r="61" ht="30" customHeight="1" spans="1:8">
      <c r="A61" s="86">
        <v>4227</v>
      </c>
      <c r="B61" s="89" t="s">
        <v>173</v>
      </c>
      <c r="C61" s="88">
        <v>0</v>
      </c>
      <c r="D61" s="88"/>
      <c r="E61" s="88"/>
      <c r="F61" s="88">
        <v>0</v>
      </c>
      <c r="G61" s="84" t="e">
        <f t="shared" si="2"/>
        <v>#DIV/0!</v>
      </c>
      <c r="H61" s="90"/>
    </row>
    <row r="62" ht="30" customHeight="1" spans="1:8">
      <c r="A62" s="81">
        <v>424</v>
      </c>
      <c r="B62" s="82" t="s">
        <v>174</v>
      </c>
      <c r="C62" s="83">
        <f>C63</f>
        <v>2111.33</v>
      </c>
      <c r="D62" s="83">
        <v>2490</v>
      </c>
      <c r="E62" s="83"/>
      <c r="F62" s="83">
        <f>F63</f>
        <v>913.92</v>
      </c>
      <c r="G62" s="84">
        <f t="shared" si="2"/>
        <v>43.2864592460676</v>
      </c>
      <c r="H62" s="85"/>
    </row>
    <row r="63" ht="30" customHeight="1" spans="1:8">
      <c r="A63" s="86">
        <v>4241</v>
      </c>
      <c r="B63" s="89" t="s">
        <v>175</v>
      </c>
      <c r="C63" s="91">
        <v>2111.33</v>
      </c>
      <c r="D63" s="88"/>
      <c r="E63" s="88"/>
      <c r="F63" s="88">
        <v>913.92</v>
      </c>
      <c r="G63" s="84">
        <f t="shared" si="2"/>
        <v>43.2864592460676</v>
      </c>
      <c r="H63" s="85"/>
    </row>
    <row r="64" s="59" customFormat="1" ht="30" customHeight="1" spans="1:8">
      <c r="A64" s="92">
        <v>5</v>
      </c>
      <c r="B64" s="93" t="s">
        <v>176</v>
      </c>
      <c r="C64" s="94">
        <f>C65</f>
        <v>0</v>
      </c>
      <c r="D64" s="78">
        <f t="shared" ref="D64:F65" si="3">D65</f>
        <v>0</v>
      </c>
      <c r="E64" s="78">
        <f t="shared" si="3"/>
        <v>0</v>
      </c>
      <c r="F64" s="78">
        <f t="shared" si="3"/>
        <v>0</v>
      </c>
      <c r="G64" s="79">
        <v>0</v>
      </c>
      <c r="H64" s="80"/>
    </row>
    <row r="65" s="59" customFormat="1" ht="30" customHeight="1" spans="1:8">
      <c r="A65" s="95">
        <v>54</v>
      </c>
      <c r="B65" s="96" t="s">
        <v>177</v>
      </c>
      <c r="C65" s="97">
        <f>C66</f>
        <v>0</v>
      </c>
      <c r="D65" s="83">
        <f t="shared" si="3"/>
        <v>0</v>
      </c>
      <c r="E65" s="83">
        <f t="shared" si="3"/>
        <v>0</v>
      </c>
      <c r="F65" s="83">
        <f t="shared" si="3"/>
        <v>0</v>
      </c>
      <c r="G65" s="84">
        <v>0</v>
      </c>
      <c r="H65" s="85"/>
    </row>
    <row r="66" ht="30" customHeight="1" spans="1:8">
      <c r="A66" s="98">
        <v>544</v>
      </c>
      <c r="B66" s="99" t="s">
        <v>178</v>
      </c>
      <c r="C66" s="91">
        <v>0</v>
      </c>
      <c r="D66" s="88"/>
      <c r="E66" s="88"/>
      <c r="F66" s="88"/>
      <c r="G66" s="84">
        <v>0</v>
      </c>
      <c r="H66" s="85"/>
    </row>
    <row r="67" ht="30" customHeight="1" spans="1:8">
      <c r="A67" s="100" t="s">
        <v>16</v>
      </c>
      <c r="B67" s="101"/>
      <c r="C67" s="78">
        <f>SUM(C52,C4,C64)</f>
        <v>938022.61</v>
      </c>
      <c r="D67" s="78">
        <f>SUM(D52,D4,D64)</f>
        <v>1030398.45</v>
      </c>
      <c r="E67" s="78">
        <f>SUM(E52,E4,E64)</f>
        <v>0</v>
      </c>
      <c r="F67" s="78">
        <f>SUM(F52,F4,F64)</f>
        <v>1045109.44</v>
      </c>
      <c r="G67" s="79">
        <f t="shared" si="2"/>
        <v>111.416231214299</v>
      </c>
      <c r="H67" s="80"/>
    </row>
    <row r="68" ht="19.5" customHeight="1" spans="1:8">
      <c r="A68" s="102"/>
      <c r="B68" s="103"/>
      <c r="C68" s="104"/>
      <c r="D68" s="104"/>
      <c r="E68" s="104"/>
      <c r="F68" s="104"/>
      <c r="G68" s="105"/>
      <c r="H68" s="106"/>
    </row>
    <row r="69" ht="20.25" customHeight="1" spans="1:8">
      <c r="A69" s="107" t="s">
        <v>179</v>
      </c>
      <c r="B69" s="107"/>
      <c r="C69" s="107"/>
      <c r="D69" s="107"/>
      <c r="E69" s="107"/>
      <c r="F69" s="107"/>
      <c r="G69" s="107"/>
      <c r="H69" s="107"/>
    </row>
    <row r="70" ht="44.25" customHeight="1" spans="1:8">
      <c r="A70" s="174" t="s">
        <v>89</v>
      </c>
      <c r="B70" s="68" t="s">
        <v>90</v>
      </c>
      <c r="C70" s="69" t="s">
        <v>103</v>
      </c>
      <c r="D70" s="170" t="s">
        <v>180</v>
      </c>
      <c r="E70" s="170" t="s">
        <v>181</v>
      </c>
      <c r="F70" s="170" t="s">
        <v>104</v>
      </c>
      <c r="G70" s="171" t="s">
        <v>8</v>
      </c>
      <c r="H70" s="175" t="s">
        <v>8</v>
      </c>
    </row>
    <row r="71" s="60" customFormat="1" ht="11.25" customHeight="1" spans="1:8">
      <c r="A71" s="74">
        <v>1</v>
      </c>
      <c r="B71" s="74"/>
      <c r="C71" s="74">
        <v>2</v>
      </c>
      <c r="D71" s="74">
        <v>3</v>
      </c>
      <c r="E71" s="74">
        <v>4</v>
      </c>
      <c r="F71" s="74">
        <v>5</v>
      </c>
      <c r="G71" s="178" t="s">
        <v>9</v>
      </c>
      <c r="H71" s="179" t="s">
        <v>10</v>
      </c>
    </row>
    <row r="72" ht="20.25" customHeight="1" spans="1:8">
      <c r="A72" s="108">
        <v>1</v>
      </c>
      <c r="B72" s="176" t="s">
        <v>95</v>
      </c>
      <c r="C72" s="83">
        <v>44633.49</v>
      </c>
      <c r="D72" s="83">
        <v>168848.65</v>
      </c>
      <c r="E72" s="83"/>
      <c r="F72" s="83">
        <v>165915.54</v>
      </c>
      <c r="G72" s="85">
        <f t="shared" ref="G72:G77" si="4">F72/C72*100</f>
        <v>371.728807225247</v>
      </c>
      <c r="H72" s="85"/>
    </row>
    <row r="73" ht="20.25" customHeight="1" spans="1:8">
      <c r="A73" s="108">
        <v>2</v>
      </c>
      <c r="B73" s="176" t="s">
        <v>96</v>
      </c>
      <c r="C73" s="83">
        <v>6677.75</v>
      </c>
      <c r="D73" s="83">
        <v>7597.64</v>
      </c>
      <c r="E73" s="83"/>
      <c r="F73" s="83">
        <v>6753.12</v>
      </c>
      <c r="G73" s="85">
        <f t="shared" si="4"/>
        <v>101.128673580173</v>
      </c>
      <c r="H73" s="85"/>
    </row>
    <row r="74" ht="20.25" customHeight="1" spans="1:8">
      <c r="A74" s="108">
        <v>3</v>
      </c>
      <c r="B74" s="176" t="s">
        <v>97</v>
      </c>
      <c r="C74" s="83">
        <f>'POSEBNI DIO '!E226</f>
        <v>0</v>
      </c>
      <c r="D74" s="83">
        <f>'POSEBNI DIO '!F226</f>
        <v>740.36</v>
      </c>
      <c r="E74" s="83"/>
      <c r="F74" s="83">
        <v>3600.36</v>
      </c>
      <c r="G74" s="85">
        <v>0</v>
      </c>
      <c r="H74" s="85"/>
    </row>
    <row r="75" ht="20.25" customHeight="1" spans="1:8">
      <c r="A75" s="108">
        <v>4</v>
      </c>
      <c r="B75" s="176" t="s">
        <v>98</v>
      </c>
      <c r="C75" s="83">
        <f>'POSEBNI DIO '!E58+'POSEBNI DIO '!E62+'POSEBNI DIO '!E64+'POSEBNI DIO '!E68+'POSEBNI DIO '!E70+'POSEBNI DIO '!E73+'POSEBNI DIO '!E75+'POSEBNI DIO '!E79+'POSEBNI DIO '!E82+'POSEBNI DIO '!E86+'POSEBNI DIO '!E90+'POSEBNI DIO '!E94+'POSEBNI DIO '!E101+'POSEBNI DIO '!E106+'POSEBNI DIO '!E249+'POSEBNI DIO '!E255</f>
        <v>647.8</v>
      </c>
      <c r="D75" s="83">
        <v>8676.65</v>
      </c>
      <c r="E75" s="83"/>
      <c r="F75" s="83">
        <v>2549.45</v>
      </c>
      <c r="G75" s="85">
        <f t="shared" si="4"/>
        <v>393.555109601729</v>
      </c>
      <c r="H75" s="85"/>
    </row>
    <row r="76" ht="20.25" customHeight="1" spans="1:8">
      <c r="A76" s="108">
        <v>5</v>
      </c>
      <c r="B76" s="176" t="s">
        <v>99</v>
      </c>
      <c r="C76" s="83">
        <v>414698.64</v>
      </c>
      <c r="D76" s="83">
        <v>867385.59</v>
      </c>
      <c r="E76" s="83"/>
      <c r="F76" s="83">
        <v>866290.97</v>
      </c>
      <c r="G76" s="85">
        <f t="shared" si="4"/>
        <v>208.896506147211</v>
      </c>
      <c r="H76" s="85"/>
    </row>
    <row r="77" ht="20.25" customHeight="1" spans="1:8">
      <c r="A77" s="108"/>
      <c r="B77" s="177" t="s">
        <v>100</v>
      </c>
      <c r="C77" s="83">
        <f>SUM(C72:C76)</f>
        <v>466657.68</v>
      </c>
      <c r="D77" s="109">
        <f>SUM(D72:D76)</f>
        <v>1053248.89</v>
      </c>
      <c r="E77" s="109">
        <f>SUM(E72:E76)</f>
        <v>0</v>
      </c>
      <c r="F77" s="109">
        <f>SUM(F72:F76)</f>
        <v>1045109.44</v>
      </c>
      <c r="G77" s="85">
        <f t="shared" si="4"/>
        <v>223.956335616292</v>
      </c>
      <c r="H77" s="85"/>
    </row>
    <row r="78" ht="23.25" customHeight="1" spans="1:8">
      <c r="A78" s="102"/>
      <c r="B78" s="103"/>
      <c r="C78" s="104"/>
      <c r="D78" s="104"/>
      <c r="E78" s="104"/>
      <c r="F78" s="104"/>
      <c r="G78" s="105"/>
      <c r="H78" s="106"/>
    </row>
    <row r="79" customHeight="1" spans="1:8">
      <c r="A79" s="54" t="str">
        <f>SAŽETAK!A42</f>
        <v>KLASA: 400-02/24-01/1.</v>
      </c>
      <c r="B79" s="103"/>
      <c r="C79" s="104"/>
      <c r="D79" s="104"/>
      <c r="E79" s="53" t="s">
        <v>36</v>
      </c>
      <c r="F79" s="53"/>
      <c r="G79" s="105"/>
      <c r="H79" s="106"/>
    </row>
    <row r="80" customHeight="1" spans="1:8">
      <c r="A80" s="54" t="str">
        <f>SAŽETAK!A43</f>
        <v>URBROJ: 2168-14/02-24-1.</v>
      </c>
      <c r="B80" s="103"/>
      <c r="C80" s="104"/>
      <c r="D80" s="104"/>
      <c r="E80" s="54"/>
      <c r="F80" s="54"/>
      <c r="G80" s="105"/>
      <c r="H80" s="106"/>
    </row>
    <row r="81" customHeight="1" spans="1:8">
      <c r="A81" s="54" t="str">
        <f>SAŽETAK!A44</f>
        <v>Pula, 26. ožujka  2024.</v>
      </c>
      <c r="B81" s="110"/>
      <c r="C81" s="111"/>
      <c r="D81" s="111"/>
      <c r="E81" s="53" t="s">
        <v>39</v>
      </c>
      <c r="F81" s="53"/>
      <c r="G81" s="112"/>
      <c r="H81" s="113"/>
    </row>
  </sheetData>
  <mergeCells count="6">
    <mergeCell ref="A1:H1"/>
    <mergeCell ref="A3:B3"/>
    <mergeCell ref="A69:H69"/>
    <mergeCell ref="A71:B71"/>
    <mergeCell ref="E79:F79"/>
    <mergeCell ref="E81:F81"/>
  </mergeCells>
  <pageMargins left="0.7" right="0.7" top="0.75" bottom="0.75" header="0.3" footer="0.3"/>
  <pageSetup paperSize="9" scale="56" fitToHeight="4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16"/>
  <sheetViews>
    <sheetView showGridLines="0" zoomScaleSheetLayoutView="60" topLeftCell="A277" workbookViewId="0">
      <selection activeCell="F251" sqref="F251"/>
    </sheetView>
  </sheetViews>
  <sheetFormatPr defaultColWidth="8.85714285714286" defaultRowHeight="27" customHeight="1"/>
  <cols>
    <col min="1" max="1" width="9.42857142857143" style="5" customWidth="1"/>
    <col min="2" max="2" width="13.1428571428571" style="5" customWidth="1"/>
    <col min="3" max="3" width="47.4285714285714" style="5" customWidth="1"/>
    <col min="4" max="4" width="15.1428571428571" style="5" customWidth="1"/>
    <col min="5" max="5" width="16.4285714285714" style="6" customWidth="1"/>
    <col min="6" max="6" width="15.7142857142857" style="6" customWidth="1"/>
    <col min="7" max="7" width="13.1428571428571" style="6" customWidth="1"/>
    <col min="8" max="8" width="12.7142857142857" style="6" customWidth="1"/>
    <col min="9" max="10" width="11.7142857142857" style="1" customWidth="1"/>
    <col min="11" max="13" width="11.1428571428571" style="7" customWidth="1"/>
    <col min="14" max="14" width="8.85714285714286" style="7"/>
    <col min="15" max="15" width="23.4285714285714" style="7" customWidth="1"/>
    <col min="16" max="16384" width="8.85714285714286" style="7"/>
  </cols>
  <sheetData>
    <row r="1" ht="30" customHeight="1" spans="1:10">
      <c r="A1" s="8" t="s">
        <v>182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customHeight="1" spans="1:10">
      <c r="A2" s="9"/>
      <c r="B2" s="10" t="s">
        <v>183</v>
      </c>
      <c r="C2" s="11"/>
      <c r="D2" s="9" t="s">
        <v>184</v>
      </c>
      <c r="E2" s="12" t="s">
        <v>185</v>
      </c>
      <c r="F2" s="12" t="s">
        <v>186</v>
      </c>
      <c r="G2" s="12" t="s">
        <v>187</v>
      </c>
      <c r="H2" s="12" t="s">
        <v>188</v>
      </c>
      <c r="I2" s="9" t="s">
        <v>189</v>
      </c>
      <c r="J2" s="9" t="s">
        <v>190</v>
      </c>
    </row>
    <row r="3" s="2" customFormat="1" ht="11.25" customHeight="1" spans="1:11">
      <c r="A3" s="13"/>
      <c r="B3" s="14" t="s">
        <v>191</v>
      </c>
      <c r="C3" s="15"/>
      <c r="D3" s="16"/>
      <c r="E3" s="17">
        <v>2</v>
      </c>
      <c r="F3" s="17">
        <v>3</v>
      </c>
      <c r="G3" s="17">
        <v>4</v>
      </c>
      <c r="H3" s="17">
        <v>5</v>
      </c>
      <c r="I3" s="16" t="s">
        <v>192</v>
      </c>
      <c r="J3" s="16" t="s">
        <v>193</v>
      </c>
      <c r="K3" s="36"/>
    </row>
    <row r="4" s="3" customFormat="1" customHeight="1" spans="1:10">
      <c r="A4" s="18"/>
      <c r="B4" s="19"/>
      <c r="C4" s="19" t="s">
        <v>194</v>
      </c>
      <c r="D4" s="19"/>
      <c r="E4" s="20">
        <f>SUM(E5,E128,E200,E231,E242,E258,E275)</f>
        <v>466657.68</v>
      </c>
      <c r="F4" s="20">
        <f>SUM(F5,F128,F200,F231,F242,F258,F275,F293)</f>
        <v>1013889.15</v>
      </c>
      <c r="G4" s="20">
        <f>SUM(G5,G128,G200,G231,G242,G258,G275,G293)</f>
        <v>0</v>
      </c>
      <c r="H4" s="20">
        <f>SUM(H5,H128,H200,H231,H242,H258,H275,H293)</f>
        <v>1045109.44</v>
      </c>
      <c r="I4" s="37">
        <f t="shared" ref="I4:I13" si="0">H4/E4*100</f>
        <v>223.956335616292</v>
      </c>
      <c r="J4" s="37"/>
    </row>
    <row r="5" customHeight="1" spans="1:10">
      <c r="A5" s="21">
        <v>2201</v>
      </c>
      <c r="B5" s="22" t="s">
        <v>195</v>
      </c>
      <c r="C5" s="21" t="s">
        <v>196</v>
      </c>
      <c r="D5" s="22"/>
      <c r="E5" s="23">
        <f>SUM(E6,E36,E50,E108)</f>
        <v>434485.06</v>
      </c>
      <c r="F5" s="23">
        <f>SUM(F6,F36,F50,F108)</f>
        <v>906884.42</v>
      </c>
      <c r="G5" s="23">
        <f>SUM(G6,G36,G50,G108)</f>
        <v>0</v>
      </c>
      <c r="H5" s="23">
        <f>SUM(H6,H36,H50,H108)</f>
        <v>939276.82</v>
      </c>
      <c r="I5" s="37">
        <f t="shared" si="0"/>
        <v>216.181615082461</v>
      </c>
      <c r="J5" s="37"/>
    </row>
    <row r="6" customHeight="1" spans="1:10">
      <c r="A6" s="24" t="s">
        <v>197</v>
      </c>
      <c r="B6" s="25" t="s">
        <v>198</v>
      </c>
      <c r="C6" s="24" t="s">
        <v>199</v>
      </c>
      <c r="D6" s="25"/>
      <c r="E6" s="26">
        <f>E7</f>
        <v>13489.84</v>
      </c>
      <c r="F6" s="26">
        <f>F7</f>
        <v>26821.08</v>
      </c>
      <c r="G6" s="26">
        <f>G7</f>
        <v>0</v>
      </c>
      <c r="H6" s="26">
        <f>H7</f>
        <v>26821.08</v>
      </c>
      <c r="I6" s="37">
        <f t="shared" si="0"/>
        <v>198.824300362347</v>
      </c>
      <c r="J6" s="37"/>
    </row>
    <row r="7" customHeight="1" spans="1:10">
      <c r="A7" s="25"/>
      <c r="B7" s="24">
        <v>3</v>
      </c>
      <c r="C7" s="24" t="s">
        <v>200</v>
      </c>
      <c r="D7" s="25"/>
      <c r="E7" s="26">
        <f>SUM(E8,E32)</f>
        <v>13489.84</v>
      </c>
      <c r="F7" s="26">
        <f>SUM(F8,F32)</f>
        <v>26821.08</v>
      </c>
      <c r="G7" s="26">
        <f>SUM(G8,G32)</f>
        <v>0</v>
      </c>
      <c r="H7" s="26">
        <f>SUM(H8,H32)</f>
        <v>26821.08</v>
      </c>
      <c r="I7" s="37">
        <f t="shared" si="0"/>
        <v>198.824300362347</v>
      </c>
      <c r="J7" s="37"/>
    </row>
    <row r="8" customHeight="1" spans="1:10">
      <c r="A8" s="25"/>
      <c r="B8" s="24">
        <v>32</v>
      </c>
      <c r="C8" s="24" t="s">
        <v>201</v>
      </c>
      <c r="D8" s="25"/>
      <c r="E8" s="26">
        <f>SUM(E9,E12,E18,E27)</f>
        <v>12947.1</v>
      </c>
      <c r="F8" s="26">
        <f>SUM(F9,F12,F18,F27)</f>
        <v>25921.08</v>
      </c>
      <c r="G8" s="26">
        <f>SUM(G9,G12,G18,G27)</f>
        <v>0</v>
      </c>
      <c r="H8" s="26">
        <f>SUM(H9,H12,H18,H27)</f>
        <v>25831.08</v>
      </c>
      <c r="I8" s="37">
        <f t="shared" si="0"/>
        <v>199.512477697708</v>
      </c>
      <c r="J8" s="37"/>
    </row>
    <row r="9" customHeight="1" spans="1:10">
      <c r="A9" s="25"/>
      <c r="B9" s="24" t="s">
        <v>202</v>
      </c>
      <c r="C9" s="24" t="s">
        <v>203</v>
      </c>
      <c r="D9" s="25"/>
      <c r="E9" s="26">
        <f>SUM(E10:E11)</f>
        <v>3161.86</v>
      </c>
      <c r="F9" s="27">
        <v>3477.34</v>
      </c>
      <c r="G9" s="27"/>
      <c r="H9" s="26">
        <f>SUM(H10:H11)</f>
        <v>3854.97</v>
      </c>
      <c r="I9" s="37">
        <f t="shared" si="0"/>
        <v>121.920957917175</v>
      </c>
      <c r="J9" s="37"/>
    </row>
    <row r="10" customHeight="1" spans="1:10">
      <c r="A10" s="28"/>
      <c r="B10" s="28" t="s">
        <v>116</v>
      </c>
      <c r="C10" s="28" t="s">
        <v>204</v>
      </c>
      <c r="D10" s="29">
        <v>48007</v>
      </c>
      <c r="E10" s="27">
        <v>3002.59</v>
      </c>
      <c r="F10" s="30"/>
      <c r="G10" s="30"/>
      <c r="H10" s="30">
        <v>3802.72</v>
      </c>
      <c r="I10" s="38">
        <f t="shared" si="0"/>
        <v>126.647993898601</v>
      </c>
      <c r="J10" s="38"/>
    </row>
    <row r="11" customHeight="1" spans="1:10">
      <c r="A11" s="28"/>
      <c r="B11" s="28" t="s">
        <v>205</v>
      </c>
      <c r="C11" s="28" t="s">
        <v>206</v>
      </c>
      <c r="D11" s="29">
        <v>48007</v>
      </c>
      <c r="E11" s="27">
        <v>159.27</v>
      </c>
      <c r="F11" s="30"/>
      <c r="G11" s="30"/>
      <c r="H11" s="30">
        <v>52.25</v>
      </c>
      <c r="I11" s="38">
        <f t="shared" si="0"/>
        <v>32.8059270421297</v>
      </c>
      <c r="J11" s="38"/>
    </row>
    <row r="12" customHeight="1" spans="1:10">
      <c r="A12" s="25"/>
      <c r="B12" s="24" t="s">
        <v>207</v>
      </c>
      <c r="C12" s="24" t="s">
        <v>208</v>
      </c>
      <c r="D12" s="25"/>
      <c r="E12" s="26">
        <f>SUM(E13:E17)</f>
        <v>3627.99</v>
      </c>
      <c r="F12" s="30">
        <v>10266.13</v>
      </c>
      <c r="G12" s="30"/>
      <c r="H12" s="31">
        <f>SUM(H13:H17)</f>
        <v>9470</v>
      </c>
      <c r="I12" s="39">
        <f t="shared" si="0"/>
        <v>261.026077800655</v>
      </c>
      <c r="J12" s="39"/>
    </row>
    <row r="13" customHeight="1" spans="1:10">
      <c r="A13" s="28"/>
      <c r="B13" s="28" t="s">
        <v>122</v>
      </c>
      <c r="C13" s="28" t="s">
        <v>209</v>
      </c>
      <c r="D13" s="29">
        <v>48007</v>
      </c>
      <c r="E13" s="27">
        <v>2817.28</v>
      </c>
      <c r="F13" s="30"/>
      <c r="G13" s="30"/>
      <c r="H13" s="30">
        <v>7300</v>
      </c>
      <c r="I13" s="38">
        <f t="shared" si="0"/>
        <v>259.115174920491</v>
      </c>
      <c r="J13" s="38"/>
    </row>
    <row r="14" customHeight="1" spans="1:10">
      <c r="A14" s="28"/>
      <c r="B14" s="28">
        <v>3222</v>
      </c>
      <c r="C14" s="28" t="s">
        <v>210</v>
      </c>
      <c r="D14" s="29">
        <v>48007</v>
      </c>
      <c r="E14" s="27">
        <v>0</v>
      </c>
      <c r="F14" s="30"/>
      <c r="G14" s="30"/>
      <c r="H14" s="30">
        <v>0</v>
      </c>
      <c r="I14" s="38">
        <v>0</v>
      </c>
      <c r="J14" s="38"/>
    </row>
    <row r="15" customHeight="1" spans="1:10">
      <c r="A15" s="28"/>
      <c r="B15" s="28" t="s">
        <v>127</v>
      </c>
      <c r="C15" s="28" t="s">
        <v>211</v>
      </c>
      <c r="D15" s="29">
        <v>48007</v>
      </c>
      <c r="E15" s="27">
        <v>485.21</v>
      </c>
      <c r="F15" s="30"/>
      <c r="G15" s="30"/>
      <c r="H15" s="30">
        <v>990</v>
      </c>
      <c r="I15" s="38">
        <f>H15/E15*100</f>
        <v>204.035366130129</v>
      </c>
      <c r="J15" s="38"/>
    </row>
    <row r="16" customHeight="1" spans="1:10">
      <c r="A16" s="28"/>
      <c r="B16" s="28" t="s">
        <v>212</v>
      </c>
      <c r="C16" s="28" t="s">
        <v>213</v>
      </c>
      <c r="D16" s="29">
        <v>48007</v>
      </c>
      <c r="E16" s="27">
        <v>325.5</v>
      </c>
      <c r="F16" s="30"/>
      <c r="G16" s="30"/>
      <c r="H16" s="30">
        <v>700</v>
      </c>
      <c r="I16" s="38">
        <f>H16/E16*100</f>
        <v>215.05376344086</v>
      </c>
      <c r="J16" s="38"/>
    </row>
    <row r="17" customHeight="1" spans="1:10">
      <c r="A17" s="28"/>
      <c r="B17" s="28" t="s">
        <v>214</v>
      </c>
      <c r="C17" s="28" t="s">
        <v>215</v>
      </c>
      <c r="D17" s="29">
        <v>48007</v>
      </c>
      <c r="E17" s="27">
        <v>0</v>
      </c>
      <c r="F17" s="30"/>
      <c r="G17" s="30"/>
      <c r="H17" s="30">
        <v>480</v>
      </c>
      <c r="I17" s="38">
        <v>0</v>
      </c>
      <c r="J17" s="38"/>
    </row>
    <row r="18" customHeight="1" spans="1:10">
      <c r="A18" s="25"/>
      <c r="B18" s="24" t="s">
        <v>216</v>
      </c>
      <c r="C18" s="24" t="s">
        <v>217</v>
      </c>
      <c r="D18" s="25"/>
      <c r="E18" s="26">
        <f>SUM(E19:E26)</f>
        <v>5837.02</v>
      </c>
      <c r="F18" s="30">
        <v>10637.06</v>
      </c>
      <c r="G18" s="30"/>
      <c r="H18" s="31">
        <f>SUM(H19:H26)</f>
        <v>11321.11</v>
      </c>
      <c r="I18" s="39">
        <f>H18/E18*100</f>
        <v>193.953592757948</v>
      </c>
      <c r="J18" s="39"/>
    </row>
    <row r="19" customHeight="1" spans="1:10">
      <c r="A19" s="28"/>
      <c r="B19" s="28" t="s">
        <v>132</v>
      </c>
      <c r="C19" s="28" t="s">
        <v>218</v>
      </c>
      <c r="D19" s="29">
        <v>48007</v>
      </c>
      <c r="E19" s="27">
        <v>905.21</v>
      </c>
      <c r="F19" s="30"/>
      <c r="G19" s="30"/>
      <c r="H19" s="30">
        <v>2056.29</v>
      </c>
      <c r="I19" s="38">
        <f>H19/E19*100</f>
        <v>227.161653097071</v>
      </c>
      <c r="J19" s="38"/>
    </row>
    <row r="20" customHeight="1" spans="1:10">
      <c r="A20" s="28"/>
      <c r="B20" s="28" t="s">
        <v>134</v>
      </c>
      <c r="C20" s="28" t="s">
        <v>219</v>
      </c>
      <c r="D20" s="29">
        <v>48007</v>
      </c>
      <c r="E20" s="27">
        <v>907.8</v>
      </c>
      <c r="F20" s="30"/>
      <c r="G20" s="30"/>
      <c r="H20" s="30">
        <v>2000</v>
      </c>
      <c r="I20" s="38">
        <f>H20/E20*100</f>
        <v>220.312844238819</v>
      </c>
      <c r="J20" s="38"/>
    </row>
    <row r="21" customHeight="1" spans="1:10">
      <c r="A21" s="28"/>
      <c r="B21" s="28">
        <v>3233</v>
      </c>
      <c r="C21" s="28" t="s">
        <v>220</v>
      </c>
      <c r="D21" s="29">
        <v>48007</v>
      </c>
      <c r="E21" s="27">
        <v>0</v>
      </c>
      <c r="F21" s="30"/>
      <c r="G21" s="30"/>
      <c r="H21" s="30">
        <v>0</v>
      </c>
      <c r="I21" s="38" t="e">
        <f>H21/E21*100</f>
        <v>#DIV/0!</v>
      </c>
      <c r="J21" s="38"/>
    </row>
    <row r="22" customHeight="1" spans="1:10">
      <c r="A22" s="28"/>
      <c r="B22" s="28" t="s">
        <v>137</v>
      </c>
      <c r="C22" s="28" t="s">
        <v>221</v>
      </c>
      <c r="D22" s="29">
        <v>48007</v>
      </c>
      <c r="E22" s="27">
        <v>2215.55</v>
      </c>
      <c r="F22" s="30"/>
      <c r="G22" s="30"/>
      <c r="H22" s="30">
        <v>4650</v>
      </c>
      <c r="I22" s="38">
        <f>H22/E22*100</f>
        <v>209.880165196001</v>
      </c>
      <c r="J22" s="38"/>
    </row>
    <row r="23" customHeight="1" spans="1:10">
      <c r="A23" s="28"/>
      <c r="B23" s="28">
        <v>3235</v>
      </c>
      <c r="C23" s="28" t="s">
        <v>222</v>
      </c>
      <c r="D23" s="29">
        <v>48007</v>
      </c>
      <c r="E23" s="27">
        <v>268.76</v>
      </c>
      <c r="F23" s="30"/>
      <c r="G23" s="30"/>
      <c r="H23" s="30">
        <v>448</v>
      </c>
      <c r="I23" s="38">
        <v>0</v>
      </c>
      <c r="J23" s="38"/>
    </row>
    <row r="24" customHeight="1" spans="1:10">
      <c r="A24" s="28"/>
      <c r="B24" s="28" t="s">
        <v>223</v>
      </c>
      <c r="C24" s="28" t="s">
        <v>224</v>
      </c>
      <c r="D24" s="29">
        <v>48007</v>
      </c>
      <c r="E24" s="27">
        <f>H24/7.5345</f>
        <v>0</v>
      </c>
      <c r="F24" s="30"/>
      <c r="G24" s="30"/>
      <c r="H24" s="30">
        <v>0</v>
      </c>
      <c r="I24" s="38" t="e">
        <f t="shared" ref="I24:I42" si="1">H24/E24*100</f>
        <v>#DIV/0!</v>
      </c>
      <c r="J24" s="38"/>
    </row>
    <row r="25" customHeight="1" spans="1:10">
      <c r="A25" s="28"/>
      <c r="B25" s="28" t="s">
        <v>142</v>
      </c>
      <c r="C25" s="28" t="s">
        <v>225</v>
      </c>
      <c r="D25" s="29">
        <v>48007</v>
      </c>
      <c r="E25" s="27">
        <v>298.63</v>
      </c>
      <c r="F25" s="30"/>
      <c r="G25" s="30"/>
      <c r="H25" s="30">
        <v>839.59</v>
      </c>
      <c r="I25" s="38">
        <f t="shared" si="1"/>
        <v>281.147239058367</v>
      </c>
      <c r="J25" s="38"/>
    </row>
    <row r="26" customHeight="1" spans="1:10">
      <c r="A26" s="28"/>
      <c r="B26" s="28" t="s">
        <v>144</v>
      </c>
      <c r="C26" s="28" t="s">
        <v>226</v>
      </c>
      <c r="D26" s="29">
        <v>48007</v>
      </c>
      <c r="E26" s="27">
        <v>1241.07</v>
      </c>
      <c r="F26" s="30"/>
      <c r="G26" s="30"/>
      <c r="H26" s="30">
        <v>1327.23</v>
      </c>
      <c r="I26" s="38">
        <f t="shared" si="1"/>
        <v>106.942396480456</v>
      </c>
      <c r="J26" s="38"/>
    </row>
    <row r="27" customHeight="1" spans="1:10">
      <c r="A27" s="25"/>
      <c r="B27" s="24" t="s">
        <v>227</v>
      </c>
      <c r="C27" s="24" t="s">
        <v>228</v>
      </c>
      <c r="D27" s="25"/>
      <c r="E27" s="26">
        <f>SUM(E28:E31)</f>
        <v>320.23</v>
      </c>
      <c r="F27" s="30">
        <v>1540.55</v>
      </c>
      <c r="G27" s="30"/>
      <c r="H27" s="26">
        <f>SUM(H28:H31)</f>
        <v>1185</v>
      </c>
      <c r="I27" s="39">
        <f t="shared" si="1"/>
        <v>370.04652905724</v>
      </c>
      <c r="J27" s="39"/>
    </row>
    <row r="28" customHeight="1" spans="1:10">
      <c r="A28" s="28"/>
      <c r="B28" s="28">
        <v>3293</v>
      </c>
      <c r="C28" s="28" t="s">
        <v>229</v>
      </c>
      <c r="D28" s="29">
        <v>48007</v>
      </c>
      <c r="E28" s="27">
        <v>117.46</v>
      </c>
      <c r="F28" s="30"/>
      <c r="G28" s="30"/>
      <c r="H28" s="30">
        <v>350</v>
      </c>
      <c r="I28" s="38">
        <f t="shared" si="1"/>
        <v>297.973778307509</v>
      </c>
      <c r="J28" s="38"/>
    </row>
    <row r="29" customHeight="1" spans="1:10">
      <c r="A29" s="28"/>
      <c r="B29" s="28" t="s">
        <v>230</v>
      </c>
      <c r="C29" s="28" t="s">
        <v>231</v>
      </c>
      <c r="D29" s="29">
        <v>48007</v>
      </c>
      <c r="E29" s="27">
        <v>33.18</v>
      </c>
      <c r="F29" s="30"/>
      <c r="G29" s="30"/>
      <c r="H29" s="30">
        <v>95</v>
      </c>
      <c r="I29" s="38">
        <f t="shared" si="1"/>
        <v>286.317058468957</v>
      </c>
      <c r="J29" s="38"/>
    </row>
    <row r="30" customHeight="1" spans="1:10">
      <c r="A30" s="28"/>
      <c r="B30" s="28" t="s">
        <v>232</v>
      </c>
      <c r="C30" s="28" t="s">
        <v>233</v>
      </c>
      <c r="D30" s="29">
        <v>48007</v>
      </c>
      <c r="E30" s="27">
        <v>0</v>
      </c>
      <c r="F30" s="30"/>
      <c r="G30" s="30"/>
      <c r="H30" s="30">
        <v>0</v>
      </c>
      <c r="I30" s="38" t="e">
        <f t="shared" si="1"/>
        <v>#DIV/0!</v>
      </c>
      <c r="J30" s="38"/>
    </row>
    <row r="31" customHeight="1" spans="1:10">
      <c r="A31" s="28"/>
      <c r="B31" s="28" t="s">
        <v>154</v>
      </c>
      <c r="C31" s="28" t="s">
        <v>234</v>
      </c>
      <c r="D31" s="29">
        <v>48007</v>
      </c>
      <c r="E31" s="27">
        <v>169.59</v>
      </c>
      <c r="F31" s="30"/>
      <c r="G31" s="30"/>
      <c r="H31" s="30">
        <v>740</v>
      </c>
      <c r="I31" s="38">
        <f t="shared" si="1"/>
        <v>436.346482693555</v>
      </c>
      <c r="J31" s="38"/>
    </row>
    <row r="32" customHeight="1" spans="1:10">
      <c r="A32" s="25"/>
      <c r="B32" s="24">
        <v>34</v>
      </c>
      <c r="C32" s="24" t="s">
        <v>235</v>
      </c>
      <c r="D32" s="25"/>
      <c r="E32" s="26">
        <f>E33</f>
        <v>542.74</v>
      </c>
      <c r="F32" s="31">
        <f>F33</f>
        <v>900</v>
      </c>
      <c r="G32" s="31">
        <f>G33</f>
        <v>0</v>
      </c>
      <c r="H32" s="31">
        <f>H33</f>
        <v>990</v>
      </c>
      <c r="I32" s="39">
        <f t="shared" si="1"/>
        <v>182.407782732063</v>
      </c>
      <c r="J32" s="39"/>
    </row>
    <row r="33" customHeight="1" spans="1:10">
      <c r="A33" s="25"/>
      <c r="B33" s="24" t="s">
        <v>236</v>
      </c>
      <c r="C33" s="24" t="s">
        <v>237</v>
      </c>
      <c r="D33" s="25"/>
      <c r="E33" s="26">
        <f>SUM(E34:E35)</f>
        <v>542.74</v>
      </c>
      <c r="F33" s="30">
        <v>900</v>
      </c>
      <c r="G33" s="30"/>
      <c r="H33" s="26">
        <f>SUM(H34:H35)</f>
        <v>990</v>
      </c>
      <c r="I33" s="39">
        <f t="shared" si="1"/>
        <v>182.407782732063</v>
      </c>
      <c r="J33" s="39"/>
    </row>
    <row r="34" customHeight="1" spans="1:10">
      <c r="A34" s="28"/>
      <c r="B34" s="28" t="s">
        <v>157</v>
      </c>
      <c r="C34" s="28" t="s">
        <v>238</v>
      </c>
      <c r="D34" s="29">
        <v>48007</v>
      </c>
      <c r="E34" s="27">
        <v>542.58</v>
      </c>
      <c r="F34" s="30"/>
      <c r="G34" s="30"/>
      <c r="H34" s="30">
        <v>990</v>
      </c>
      <c r="I34" s="38">
        <f t="shared" si="1"/>
        <v>182.461572487007</v>
      </c>
      <c r="J34" s="38"/>
    </row>
    <row r="35" customHeight="1" spans="1:10">
      <c r="A35" s="28"/>
      <c r="B35" s="28">
        <v>3433</v>
      </c>
      <c r="C35" s="28" t="s">
        <v>239</v>
      </c>
      <c r="D35" s="29">
        <v>48007</v>
      </c>
      <c r="E35" s="27">
        <v>0.16</v>
      </c>
      <c r="F35" s="30"/>
      <c r="G35" s="30"/>
      <c r="H35" s="30">
        <v>0</v>
      </c>
      <c r="I35" s="38">
        <f t="shared" si="1"/>
        <v>0</v>
      </c>
      <c r="J35" s="38"/>
    </row>
    <row r="36" customHeight="1" spans="1:10">
      <c r="A36" s="24" t="s">
        <v>240</v>
      </c>
      <c r="B36" s="25" t="s">
        <v>198</v>
      </c>
      <c r="C36" s="24" t="s">
        <v>241</v>
      </c>
      <c r="D36" s="25"/>
      <c r="E36" s="26">
        <f>E37</f>
        <v>28317.37</v>
      </c>
      <c r="F36" s="26">
        <f>F37</f>
        <v>43058.64</v>
      </c>
      <c r="G36" s="26">
        <f>G37</f>
        <v>0</v>
      </c>
      <c r="H36" s="26">
        <f>H37</f>
        <v>46695.48</v>
      </c>
      <c r="I36" s="39">
        <f t="shared" si="1"/>
        <v>164.900483342909</v>
      </c>
      <c r="J36" s="39"/>
    </row>
    <row r="37" customHeight="1" spans="1:10">
      <c r="A37" s="25"/>
      <c r="B37" s="24">
        <v>3</v>
      </c>
      <c r="C37" s="24" t="s">
        <v>200</v>
      </c>
      <c r="D37" s="25"/>
      <c r="E37" s="26">
        <f>SUM(E38)</f>
        <v>28317.37</v>
      </c>
      <c r="F37" s="26">
        <f>SUM(F38)</f>
        <v>43058.64</v>
      </c>
      <c r="G37" s="26">
        <f>SUM(G38)</f>
        <v>0</v>
      </c>
      <c r="H37" s="26">
        <f>SUM(H38)</f>
        <v>46695.48</v>
      </c>
      <c r="I37" s="39">
        <f t="shared" si="1"/>
        <v>164.900483342909</v>
      </c>
      <c r="J37" s="39"/>
    </row>
    <row r="38" customHeight="1" spans="1:10">
      <c r="A38" s="25"/>
      <c r="B38" s="24">
        <v>32</v>
      </c>
      <c r="C38" s="24" t="s">
        <v>201</v>
      </c>
      <c r="D38" s="25"/>
      <c r="E38" s="26">
        <f>SUM(E39,E41,E44,E48)</f>
        <v>28317.37</v>
      </c>
      <c r="F38" s="26">
        <f>SUM(F39,F41,F44,F48)</f>
        <v>43058.64</v>
      </c>
      <c r="G38" s="26">
        <f>SUM(G39,G41,G44,G48)</f>
        <v>0</v>
      </c>
      <c r="H38" s="26">
        <f>SUM(H39,H41,H44,H48)</f>
        <v>46695.48</v>
      </c>
      <c r="I38" s="39">
        <f t="shared" si="1"/>
        <v>164.900483342909</v>
      </c>
      <c r="J38" s="39"/>
    </row>
    <row r="39" customHeight="1" spans="1:10">
      <c r="A39" s="25"/>
      <c r="B39" s="24">
        <v>321</v>
      </c>
      <c r="C39" s="24" t="s">
        <v>242</v>
      </c>
      <c r="D39" s="25"/>
      <c r="E39" s="26">
        <f>E40</f>
        <v>8199.09</v>
      </c>
      <c r="F39" s="30">
        <v>16469.78</v>
      </c>
      <c r="G39" s="30"/>
      <c r="H39" s="31">
        <f>H40</f>
        <v>14288.27</v>
      </c>
      <c r="I39" s="39">
        <f t="shared" si="1"/>
        <v>174.266534456873</v>
      </c>
      <c r="J39" s="39"/>
    </row>
    <row r="40" customHeight="1" spans="1:10">
      <c r="A40" s="28"/>
      <c r="B40" s="28">
        <v>3212</v>
      </c>
      <c r="C40" s="28" t="s">
        <v>243</v>
      </c>
      <c r="D40" s="29">
        <v>48007</v>
      </c>
      <c r="E40" s="27">
        <v>8199.09</v>
      </c>
      <c r="F40" s="30"/>
      <c r="G40" s="30"/>
      <c r="H40" s="30">
        <v>14288.27</v>
      </c>
      <c r="I40" s="38">
        <f t="shared" si="1"/>
        <v>174.266534456873</v>
      </c>
      <c r="J40" s="38"/>
    </row>
    <row r="41" customHeight="1" spans="1:10">
      <c r="A41" s="25"/>
      <c r="B41" s="24">
        <v>322</v>
      </c>
      <c r="C41" s="24" t="s">
        <v>244</v>
      </c>
      <c r="D41" s="25"/>
      <c r="E41" s="26">
        <f>E42</f>
        <v>9110.25</v>
      </c>
      <c r="F41" s="30">
        <v>7299.75</v>
      </c>
      <c r="G41" s="30"/>
      <c r="H41" s="31">
        <f>H42+H43</f>
        <v>15871.56</v>
      </c>
      <c r="I41" s="39">
        <f t="shared" si="1"/>
        <v>174.216514365687</v>
      </c>
      <c r="J41" s="39"/>
    </row>
    <row r="42" customHeight="1" spans="1:10">
      <c r="A42" s="28"/>
      <c r="B42" s="28">
        <v>3223</v>
      </c>
      <c r="C42" s="28" t="s">
        <v>245</v>
      </c>
      <c r="D42" s="29">
        <v>48007</v>
      </c>
      <c r="E42" s="27">
        <v>9110.25</v>
      </c>
      <c r="F42" s="30"/>
      <c r="G42" s="30"/>
      <c r="H42" s="30">
        <v>15871.56</v>
      </c>
      <c r="I42" s="38">
        <f t="shared" si="1"/>
        <v>174.216514365687</v>
      </c>
      <c r="J42" s="38"/>
    </row>
    <row r="43" customHeight="1" spans="1:10">
      <c r="A43" s="28"/>
      <c r="B43" s="28">
        <v>3224</v>
      </c>
      <c r="C43" s="28" t="s">
        <v>246</v>
      </c>
      <c r="D43" s="29">
        <v>48007</v>
      </c>
      <c r="E43" s="27">
        <v>0</v>
      </c>
      <c r="F43" s="30"/>
      <c r="G43" s="30"/>
      <c r="H43" s="30">
        <v>0</v>
      </c>
      <c r="I43" s="38"/>
      <c r="J43" s="38"/>
    </row>
    <row r="44" customHeight="1" spans="1:10">
      <c r="A44" s="25"/>
      <c r="B44" s="24" t="s">
        <v>216</v>
      </c>
      <c r="C44" s="24" t="s">
        <v>217</v>
      </c>
      <c r="D44" s="25"/>
      <c r="E44" s="26">
        <f>SUM(E45:E47)</f>
        <v>10478.47</v>
      </c>
      <c r="F44" s="30">
        <v>18211.05</v>
      </c>
      <c r="G44" s="30"/>
      <c r="H44" s="26">
        <f>SUM(H45:H47)</f>
        <v>15479.54</v>
      </c>
      <c r="I44" s="39">
        <f>H44/E44*100</f>
        <v>147.727101380259</v>
      </c>
      <c r="J44" s="39"/>
    </row>
    <row r="45" customHeight="1" spans="1:10">
      <c r="A45" s="32"/>
      <c r="B45" s="28">
        <v>3232</v>
      </c>
      <c r="C45" s="28" t="s">
        <v>219</v>
      </c>
      <c r="D45" s="29">
        <v>48007</v>
      </c>
      <c r="E45" s="27">
        <v>0</v>
      </c>
      <c r="F45" s="30"/>
      <c r="G45" s="30"/>
      <c r="H45" s="27">
        <v>0</v>
      </c>
      <c r="I45" s="38"/>
      <c r="J45" s="38"/>
    </row>
    <row r="46" customHeight="1" spans="1:10">
      <c r="A46" s="28"/>
      <c r="B46" s="28">
        <v>3235</v>
      </c>
      <c r="C46" s="28" t="s">
        <v>222</v>
      </c>
      <c r="D46" s="29">
        <v>48007</v>
      </c>
      <c r="E46" s="27">
        <v>9217.6</v>
      </c>
      <c r="F46" s="30"/>
      <c r="G46" s="30"/>
      <c r="H46" s="30">
        <v>13276.3</v>
      </c>
      <c r="I46" s="38">
        <f t="shared" ref="I46:I51" si="2">H46/E46*100</f>
        <v>144.032069085228</v>
      </c>
      <c r="J46" s="38"/>
    </row>
    <row r="47" customHeight="1" spans="1:10">
      <c r="A47" s="28"/>
      <c r="B47" s="28" t="s">
        <v>247</v>
      </c>
      <c r="C47" s="28" t="s">
        <v>248</v>
      </c>
      <c r="D47" s="29">
        <v>48007</v>
      </c>
      <c r="E47" s="27">
        <v>1260.87</v>
      </c>
      <c r="F47" s="30"/>
      <c r="G47" s="30"/>
      <c r="H47" s="30">
        <v>2203.24</v>
      </c>
      <c r="I47" s="38">
        <f t="shared" si="2"/>
        <v>174.739663882875</v>
      </c>
      <c r="J47" s="38"/>
    </row>
    <row r="48" customHeight="1" spans="1:10">
      <c r="A48" s="25"/>
      <c r="B48" s="24">
        <v>329</v>
      </c>
      <c r="C48" s="24" t="s">
        <v>234</v>
      </c>
      <c r="D48" s="25"/>
      <c r="E48" s="26">
        <f>E49</f>
        <v>529.56</v>
      </c>
      <c r="F48" s="30">
        <v>1078.06</v>
      </c>
      <c r="G48" s="30"/>
      <c r="H48" s="31">
        <f>H49</f>
        <v>1056.11</v>
      </c>
      <c r="I48" s="39">
        <f t="shared" si="2"/>
        <v>199.431603595438</v>
      </c>
      <c r="J48" s="39"/>
    </row>
    <row r="49" customHeight="1" spans="1:10">
      <c r="A49" s="28"/>
      <c r="B49" s="28">
        <v>3292</v>
      </c>
      <c r="C49" s="28" t="s">
        <v>249</v>
      </c>
      <c r="D49" s="29">
        <v>48007</v>
      </c>
      <c r="E49" s="27">
        <v>529.56</v>
      </c>
      <c r="F49" s="30"/>
      <c r="G49" s="30"/>
      <c r="H49" s="30">
        <v>1056.11</v>
      </c>
      <c r="I49" s="38">
        <f t="shared" si="2"/>
        <v>199.431603595438</v>
      </c>
      <c r="J49" s="38"/>
    </row>
    <row r="50" s="3" customFormat="1" customHeight="1" spans="1:10">
      <c r="A50" s="33" t="s">
        <v>250</v>
      </c>
      <c r="B50" s="34" t="s">
        <v>198</v>
      </c>
      <c r="C50" s="33" t="s">
        <v>251</v>
      </c>
      <c r="D50" s="34"/>
      <c r="E50" s="35">
        <f>SUM(E51,E98)</f>
        <v>7302.52</v>
      </c>
      <c r="F50" s="35">
        <f>SUM(F51,F98)</f>
        <v>14123.29</v>
      </c>
      <c r="G50" s="35">
        <f>SUM(G51,G98)</f>
        <v>0</v>
      </c>
      <c r="H50" s="35">
        <f>SUM(H51,H98)</f>
        <v>11399.93</v>
      </c>
      <c r="I50" s="40">
        <f t="shared" si="2"/>
        <v>156.10953479073</v>
      </c>
      <c r="J50" s="40"/>
    </row>
    <row r="51" customHeight="1" spans="1:10">
      <c r="A51" s="25"/>
      <c r="B51" s="24">
        <v>3</v>
      </c>
      <c r="C51" s="24" t="s">
        <v>200</v>
      </c>
      <c r="D51" s="25"/>
      <c r="E51" s="26">
        <f>SUM(E52,E56,E91)</f>
        <v>5636.33</v>
      </c>
      <c r="F51" s="26">
        <f>SUM(F56,F91)</f>
        <v>11268.78</v>
      </c>
      <c r="G51" s="26">
        <f>SUM(G56,G91)</f>
        <v>0</v>
      </c>
      <c r="H51" s="26">
        <f>H52+H56+H91+H95</f>
        <v>11347.01</v>
      </c>
      <c r="I51" s="37">
        <f t="shared" si="2"/>
        <v>201.319120775398</v>
      </c>
      <c r="J51" s="37"/>
    </row>
    <row r="52" customHeight="1" spans="1:10">
      <c r="A52" s="25"/>
      <c r="B52" s="24">
        <v>31</v>
      </c>
      <c r="C52" s="24" t="s">
        <v>252</v>
      </c>
      <c r="D52" s="25"/>
      <c r="E52" s="26">
        <f>E53</f>
        <v>0</v>
      </c>
      <c r="F52" s="26"/>
      <c r="G52" s="26"/>
      <c r="H52" s="26">
        <f>H53+H54</f>
        <v>20.69</v>
      </c>
      <c r="I52" s="37"/>
      <c r="J52" s="37"/>
    </row>
    <row r="53" customHeight="1" spans="1:10">
      <c r="A53" s="32"/>
      <c r="B53" s="28">
        <v>311</v>
      </c>
      <c r="C53" s="28" t="s">
        <v>253</v>
      </c>
      <c r="D53" s="29">
        <v>32400</v>
      </c>
      <c r="E53" s="27">
        <v>0</v>
      </c>
      <c r="F53" s="27">
        <v>0</v>
      </c>
      <c r="G53" s="27">
        <v>0</v>
      </c>
      <c r="H53" s="27">
        <v>6.33</v>
      </c>
      <c r="I53" s="41"/>
      <c r="J53" s="41"/>
    </row>
    <row r="54" customHeight="1" spans="1:10">
      <c r="A54" s="32"/>
      <c r="B54" s="28">
        <v>312</v>
      </c>
      <c r="C54" s="28" t="s">
        <v>254</v>
      </c>
      <c r="D54" s="29">
        <v>32400</v>
      </c>
      <c r="E54" s="27"/>
      <c r="F54" s="27"/>
      <c r="G54" s="27"/>
      <c r="H54" s="27">
        <v>14.36</v>
      </c>
      <c r="I54" s="41"/>
      <c r="J54" s="41"/>
    </row>
    <row r="55" customHeight="1" spans="1:10">
      <c r="A55" s="32"/>
      <c r="B55" s="28"/>
      <c r="C55" s="28"/>
      <c r="D55" s="29"/>
      <c r="E55" s="27"/>
      <c r="F55" s="27"/>
      <c r="G55" s="27"/>
      <c r="H55" s="27"/>
      <c r="I55" s="41"/>
      <c r="J55" s="41"/>
    </row>
    <row r="56" customHeight="1" spans="1:10">
      <c r="A56" s="25"/>
      <c r="B56" s="24">
        <v>32</v>
      </c>
      <c r="C56" s="24" t="s">
        <v>201</v>
      </c>
      <c r="D56" s="25"/>
      <c r="E56" s="26">
        <f>SUM(E57,E61,E72,E84)</f>
        <v>5636.33</v>
      </c>
      <c r="F56" s="26">
        <f>SUM(F57,F61,F72,F84)</f>
        <v>11268.78</v>
      </c>
      <c r="G56" s="26">
        <f>SUM(G57,G61,G72,G84)</f>
        <v>0</v>
      </c>
      <c r="H56" s="26">
        <f>SUM(H57,H61,H72,H84)</f>
        <v>11276.14</v>
      </c>
      <c r="I56" s="37">
        <f>H56/E56*100</f>
        <v>200.061742303946</v>
      </c>
      <c r="J56" s="37"/>
    </row>
    <row r="57" customHeight="1" spans="1:10">
      <c r="A57" s="25"/>
      <c r="B57" s="24" t="s">
        <v>202</v>
      </c>
      <c r="C57" s="24" t="s">
        <v>203</v>
      </c>
      <c r="D57" s="25"/>
      <c r="E57" s="26">
        <f>SUM(E58:E59)</f>
        <v>398.17</v>
      </c>
      <c r="F57" s="27">
        <v>265.45</v>
      </c>
      <c r="G57" s="27"/>
      <c r="H57" s="26">
        <f>SUM(H58:H60)</f>
        <v>3760.96</v>
      </c>
      <c r="I57" s="37">
        <v>0</v>
      </c>
      <c r="J57" s="37"/>
    </row>
    <row r="58" customHeight="1" spans="1:10">
      <c r="A58" s="28"/>
      <c r="B58" s="28" t="s">
        <v>116</v>
      </c>
      <c r="C58" s="28" t="s">
        <v>204</v>
      </c>
      <c r="D58" s="29">
        <v>47400</v>
      </c>
      <c r="E58" s="27">
        <v>398.17</v>
      </c>
      <c r="F58" s="30">
        <v>0</v>
      </c>
      <c r="G58" s="30"/>
      <c r="H58" s="30">
        <v>0</v>
      </c>
      <c r="I58" s="38">
        <v>0</v>
      </c>
      <c r="J58" s="38"/>
    </row>
    <row r="59" customHeight="1" spans="1:10">
      <c r="A59" s="28"/>
      <c r="B59" s="28" t="s">
        <v>116</v>
      </c>
      <c r="C59" s="28" t="s">
        <v>204</v>
      </c>
      <c r="D59" s="29">
        <v>32400</v>
      </c>
      <c r="E59" s="27">
        <v>0</v>
      </c>
      <c r="F59" s="30">
        <v>0</v>
      </c>
      <c r="G59" s="30"/>
      <c r="H59" s="30">
        <v>3660.96</v>
      </c>
      <c r="I59" s="38">
        <v>0</v>
      </c>
      <c r="J59" s="38"/>
    </row>
    <row r="60" customHeight="1" spans="1:10">
      <c r="A60" s="28"/>
      <c r="B60" s="28">
        <v>3213</v>
      </c>
      <c r="C60" s="28" t="s">
        <v>206</v>
      </c>
      <c r="D60" s="29">
        <v>32400</v>
      </c>
      <c r="E60" s="27"/>
      <c r="F60" s="30"/>
      <c r="G60" s="30"/>
      <c r="H60" s="30">
        <v>100</v>
      </c>
      <c r="I60" s="38"/>
      <c r="J60" s="38"/>
    </row>
    <row r="61" customHeight="1" spans="1:10">
      <c r="A61" s="25"/>
      <c r="B61" s="24" t="s">
        <v>207</v>
      </c>
      <c r="C61" s="24" t="s">
        <v>208</v>
      </c>
      <c r="D61" s="25"/>
      <c r="E61" s="26">
        <f>SUM(E62:E70)</f>
        <v>538.85</v>
      </c>
      <c r="F61" s="30">
        <v>5551.28</v>
      </c>
      <c r="G61" s="30"/>
      <c r="H61" s="31">
        <f>SUM(H62:H71)</f>
        <v>2055.54</v>
      </c>
      <c r="I61" s="39">
        <f>H61/E61*100</f>
        <v>381.467940985432</v>
      </c>
      <c r="J61" s="39"/>
    </row>
    <row r="62" customHeight="1" spans="1:10">
      <c r="A62" s="28"/>
      <c r="B62" s="28" t="s">
        <v>122</v>
      </c>
      <c r="C62" s="28" t="s">
        <v>209</v>
      </c>
      <c r="D62" s="29">
        <v>47400</v>
      </c>
      <c r="E62" s="27">
        <v>0</v>
      </c>
      <c r="F62" s="30"/>
      <c r="G62" s="30"/>
      <c r="H62" s="30">
        <v>577.1</v>
      </c>
      <c r="I62" s="38">
        <v>0</v>
      </c>
      <c r="J62" s="38"/>
    </row>
    <row r="63" customHeight="1" spans="1:10">
      <c r="A63" s="28"/>
      <c r="B63" s="28">
        <v>3221</v>
      </c>
      <c r="C63" s="28" t="s">
        <v>209</v>
      </c>
      <c r="D63" s="29">
        <v>32400</v>
      </c>
      <c r="E63" s="27">
        <v>0</v>
      </c>
      <c r="F63" s="30"/>
      <c r="G63" s="30"/>
      <c r="H63" s="30">
        <v>467.26</v>
      </c>
      <c r="I63" s="38"/>
      <c r="J63" s="38"/>
    </row>
    <row r="64" customHeight="1" spans="1:10">
      <c r="A64" s="28"/>
      <c r="B64" s="28">
        <v>3222</v>
      </c>
      <c r="C64" s="28" t="s">
        <v>210</v>
      </c>
      <c r="D64" s="29">
        <v>47400</v>
      </c>
      <c r="E64" s="27">
        <v>0</v>
      </c>
      <c r="F64" s="30"/>
      <c r="G64" s="30"/>
      <c r="H64" s="30">
        <v>52.46</v>
      </c>
      <c r="I64" s="38" t="e">
        <f>H64/E64*100</f>
        <v>#DIV/0!</v>
      </c>
      <c r="J64" s="38"/>
    </row>
    <row r="65" customHeight="1" spans="1:10">
      <c r="A65" s="28"/>
      <c r="B65" s="28">
        <v>3222</v>
      </c>
      <c r="C65" s="28" t="s">
        <v>210</v>
      </c>
      <c r="D65" s="29">
        <v>32400</v>
      </c>
      <c r="E65" s="27">
        <v>0</v>
      </c>
      <c r="F65" s="30"/>
      <c r="G65" s="30"/>
      <c r="H65" s="30">
        <v>40.55</v>
      </c>
      <c r="I65" s="38" t="e">
        <f>H65/E65*100</f>
        <v>#DIV/0!</v>
      </c>
      <c r="J65" s="38"/>
    </row>
    <row r="66" customHeight="1" spans="1:10">
      <c r="A66" s="28"/>
      <c r="B66" s="28">
        <v>3223</v>
      </c>
      <c r="C66" s="28" t="s">
        <v>245</v>
      </c>
      <c r="D66" s="29">
        <v>32400</v>
      </c>
      <c r="E66" s="27">
        <v>538.85</v>
      </c>
      <c r="F66" s="30"/>
      <c r="G66" s="30"/>
      <c r="H66" s="30">
        <v>755.31</v>
      </c>
      <c r="I66" s="38"/>
      <c r="J66" s="38"/>
    </row>
    <row r="67" customHeight="1" spans="1:10">
      <c r="A67" s="28"/>
      <c r="B67" s="28" t="s">
        <v>127</v>
      </c>
      <c r="C67" s="28" t="s">
        <v>211</v>
      </c>
      <c r="D67" s="29">
        <v>32400</v>
      </c>
      <c r="E67" s="27">
        <v>0</v>
      </c>
      <c r="F67" s="30"/>
      <c r="G67" s="30"/>
      <c r="H67" s="30">
        <v>12.82</v>
      </c>
      <c r="I67" s="38" t="e">
        <f>H67/E67*100</f>
        <v>#DIV/0!</v>
      </c>
      <c r="J67" s="38"/>
    </row>
    <row r="68" customHeight="1" spans="1:10">
      <c r="A68" s="28"/>
      <c r="B68" s="28">
        <v>3224</v>
      </c>
      <c r="C68" s="28" t="str">
        <f>C67</f>
        <v>MAT.I DIJELOVI ZA TEKUĆE I INVEST.ODRŽAVANJE</v>
      </c>
      <c r="D68" s="29">
        <v>47400</v>
      </c>
      <c r="E68" s="27">
        <v>0</v>
      </c>
      <c r="F68" s="30"/>
      <c r="G68" s="30"/>
      <c r="H68" s="30">
        <v>0</v>
      </c>
      <c r="I68" s="38"/>
      <c r="J68" s="38"/>
    </row>
    <row r="69" customHeight="1" spans="1:10">
      <c r="A69" s="28"/>
      <c r="B69" s="28">
        <v>3225</v>
      </c>
      <c r="C69" s="28" t="s">
        <v>213</v>
      </c>
      <c r="D69" s="29">
        <v>32400</v>
      </c>
      <c r="E69" s="27">
        <v>0</v>
      </c>
      <c r="F69" s="30"/>
      <c r="G69" s="30"/>
      <c r="H69" s="30">
        <v>0</v>
      </c>
      <c r="I69" s="38"/>
      <c r="J69" s="38"/>
    </row>
    <row r="70" customHeight="1" spans="1:10">
      <c r="A70" s="28"/>
      <c r="B70" s="28" t="s">
        <v>212</v>
      </c>
      <c r="C70" s="28" t="s">
        <v>213</v>
      </c>
      <c r="D70" s="29">
        <v>47400</v>
      </c>
      <c r="E70" s="27">
        <v>0</v>
      </c>
      <c r="F70" s="30"/>
      <c r="G70" s="30"/>
      <c r="H70" s="30">
        <v>101.12</v>
      </c>
      <c r="I70" s="38" t="e">
        <f>H70/E70*100</f>
        <v>#DIV/0!</v>
      </c>
      <c r="J70" s="38"/>
    </row>
    <row r="71" customHeight="1" spans="1:10">
      <c r="A71" s="28"/>
      <c r="B71" s="28">
        <v>3227</v>
      </c>
      <c r="C71" s="28" t="s">
        <v>215</v>
      </c>
      <c r="D71" s="29">
        <v>32400</v>
      </c>
      <c r="E71" s="27"/>
      <c r="F71" s="30"/>
      <c r="G71" s="30"/>
      <c r="H71" s="30">
        <v>48.92</v>
      </c>
      <c r="I71" s="38"/>
      <c r="J71" s="38"/>
    </row>
    <row r="72" customHeight="1" spans="1:10">
      <c r="A72" s="25"/>
      <c r="B72" s="24" t="s">
        <v>216</v>
      </c>
      <c r="C72" s="24" t="s">
        <v>217</v>
      </c>
      <c r="D72" s="25"/>
      <c r="E72" s="26">
        <f>SUM(E73:E83)</f>
        <v>3945.19</v>
      </c>
      <c r="F72" s="30">
        <v>4996.05</v>
      </c>
      <c r="G72" s="30"/>
      <c r="H72" s="31">
        <f>SUM(H73:H83)</f>
        <v>4295.49</v>
      </c>
      <c r="I72" s="39">
        <f>H72/E72*100</f>
        <v>108.879166782842</v>
      </c>
      <c r="J72" s="39"/>
    </row>
    <row r="73" customHeight="1" spans="1:10">
      <c r="A73" s="28"/>
      <c r="B73" s="28" t="s">
        <v>132</v>
      </c>
      <c r="C73" s="28" t="s">
        <v>218</v>
      </c>
      <c r="D73" s="29">
        <v>47400</v>
      </c>
      <c r="E73" s="27">
        <v>0</v>
      </c>
      <c r="F73" s="30"/>
      <c r="G73" s="30"/>
      <c r="H73" s="30">
        <v>485.6</v>
      </c>
      <c r="I73" s="38">
        <v>0</v>
      </c>
      <c r="J73" s="38"/>
    </row>
    <row r="74" customHeight="1" spans="1:10">
      <c r="A74" s="28"/>
      <c r="B74" s="28">
        <v>3231</v>
      </c>
      <c r="C74" s="28" t="s">
        <v>218</v>
      </c>
      <c r="D74" s="29">
        <v>32400</v>
      </c>
      <c r="E74" s="27">
        <v>3945.19</v>
      </c>
      <c r="F74" s="30"/>
      <c r="G74" s="30"/>
      <c r="H74" s="30">
        <v>29.25</v>
      </c>
      <c r="I74" s="38"/>
      <c r="J74" s="38"/>
    </row>
    <row r="75" customHeight="1" spans="1:10">
      <c r="A75" s="28"/>
      <c r="B75" s="28" t="s">
        <v>134</v>
      </c>
      <c r="C75" s="28" t="s">
        <v>219</v>
      </c>
      <c r="D75" s="29">
        <v>47400</v>
      </c>
      <c r="E75" s="27">
        <v>0</v>
      </c>
      <c r="F75" s="30"/>
      <c r="G75" s="30"/>
      <c r="H75" s="30">
        <v>0</v>
      </c>
      <c r="I75" s="38">
        <v>0</v>
      </c>
      <c r="J75" s="38"/>
    </row>
    <row r="76" customHeight="1" spans="1:10">
      <c r="A76" s="28"/>
      <c r="B76" s="28">
        <v>3232</v>
      </c>
      <c r="C76" s="28" t="str">
        <f>C75</f>
        <v>USLUGE TEKUĆEG I INVESTICIJSKOG ODRŽAVANJA</v>
      </c>
      <c r="D76" s="29">
        <v>32400</v>
      </c>
      <c r="E76" s="27">
        <v>0</v>
      </c>
      <c r="F76" s="30"/>
      <c r="G76" s="30"/>
      <c r="H76" s="30">
        <v>1310.35</v>
      </c>
      <c r="I76" s="38"/>
      <c r="J76" s="38"/>
    </row>
    <row r="77" customHeight="1" spans="1:10">
      <c r="A77" s="28"/>
      <c r="B77" s="28">
        <v>3233</v>
      </c>
      <c r="C77" s="28" t="s">
        <v>220</v>
      </c>
      <c r="D77" s="29">
        <v>32400</v>
      </c>
      <c r="E77" s="27">
        <v>0</v>
      </c>
      <c r="F77" s="30"/>
      <c r="G77" s="30"/>
      <c r="H77" s="30">
        <v>40</v>
      </c>
      <c r="I77" s="38">
        <v>0</v>
      </c>
      <c r="J77" s="38"/>
    </row>
    <row r="78" customHeight="1" spans="1:10">
      <c r="A78" s="28"/>
      <c r="B78" s="28">
        <v>3234</v>
      </c>
      <c r="C78" s="28" t="s">
        <v>221</v>
      </c>
      <c r="D78" s="29">
        <v>32400</v>
      </c>
      <c r="E78" s="27"/>
      <c r="F78" s="30"/>
      <c r="G78" s="30"/>
      <c r="H78" s="30">
        <v>475.53</v>
      </c>
      <c r="I78" s="38"/>
      <c r="J78" s="38"/>
    </row>
    <row r="79" customHeight="1" spans="1:10">
      <c r="A79" s="28"/>
      <c r="B79" s="28">
        <v>3235</v>
      </c>
      <c r="C79" s="28" t="s">
        <v>222</v>
      </c>
      <c r="D79" s="29">
        <v>47400</v>
      </c>
      <c r="E79" s="27">
        <v>0</v>
      </c>
      <c r="F79" s="30"/>
      <c r="G79" s="30"/>
      <c r="H79" s="30">
        <v>89.6</v>
      </c>
      <c r="I79" s="38" t="e">
        <f>H79/E79*100</f>
        <v>#DIV/0!</v>
      </c>
      <c r="J79" s="38"/>
    </row>
    <row r="80" customHeight="1" spans="1:10">
      <c r="A80" s="28"/>
      <c r="B80" s="28">
        <v>3235</v>
      </c>
      <c r="C80" s="28" t="s">
        <v>222</v>
      </c>
      <c r="D80" s="29">
        <v>32400</v>
      </c>
      <c r="E80" s="27"/>
      <c r="F80" s="30"/>
      <c r="G80" s="30"/>
      <c r="H80" s="30">
        <v>24.73</v>
      </c>
      <c r="I80" s="38"/>
      <c r="J80" s="38"/>
    </row>
    <row r="81" customHeight="1" spans="1:10">
      <c r="A81" s="28"/>
      <c r="B81" s="28">
        <v>3237</v>
      </c>
      <c r="C81" s="28" t="s">
        <v>224</v>
      </c>
      <c r="D81" s="29">
        <v>32400</v>
      </c>
      <c r="E81" s="27">
        <v>0</v>
      </c>
      <c r="F81" s="30"/>
      <c r="G81" s="30"/>
      <c r="H81" s="30">
        <v>0</v>
      </c>
      <c r="I81" s="38">
        <v>0</v>
      </c>
      <c r="J81" s="38"/>
    </row>
    <row r="82" customHeight="1" spans="1:10">
      <c r="A82" s="28"/>
      <c r="B82" s="28" t="s">
        <v>144</v>
      </c>
      <c r="C82" s="28" t="s">
        <v>226</v>
      </c>
      <c r="D82" s="29">
        <v>47400</v>
      </c>
      <c r="E82" s="27">
        <v>0</v>
      </c>
      <c r="F82" s="30"/>
      <c r="G82" s="30"/>
      <c r="H82" s="30">
        <v>727.27</v>
      </c>
      <c r="I82" s="38">
        <v>0</v>
      </c>
      <c r="J82" s="38"/>
    </row>
    <row r="83" customHeight="1" spans="1:10">
      <c r="A83" s="28"/>
      <c r="B83" s="28">
        <v>3239</v>
      </c>
      <c r="C83" s="28" t="s">
        <v>226</v>
      </c>
      <c r="D83" s="29">
        <v>32400</v>
      </c>
      <c r="E83" s="27">
        <v>0</v>
      </c>
      <c r="F83" s="30"/>
      <c r="G83" s="30"/>
      <c r="H83" s="30">
        <v>1113.16</v>
      </c>
      <c r="I83" s="38">
        <v>0</v>
      </c>
      <c r="J83" s="38"/>
    </row>
    <row r="84" customHeight="1" spans="1:10">
      <c r="A84" s="25"/>
      <c r="B84" s="24" t="s">
        <v>227</v>
      </c>
      <c r="C84" s="24" t="s">
        <v>228</v>
      </c>
      <c r="D84" s="25"/>
      <c r="E84" s="26">
        <f>SUM(E85:E90)</f>
        <v>754.12</v>
      </c>
      <c r="F84" s="30">
        <v>456</v>
      </c>
      <c r="G84" s="30"/>
      <c r="H84" s="31">
        <f>SUM(H85:H90)</f>
        <v>1164.15</v>
      </c>
      <c r="I84" s="39">
        <f>H84/E84*100</f>
        <v>154.371983238742</v>
      </c>
      <c r="J84" s="39"/>
    </row>
    <row r="85" customHeight="1" spans="1:10">
      <c r="A85" s="28"/>
      <c r="B85" s="28">
        <v>3292</v>
      </c>
      <c r="C85" s="28" t="s">
        <v>249</v>
      </c>
      <c r="D85" s="29">
        <v>32400</v>
      </c>
      <c r="E85" s="27">
        <v>0</v>
      </c>
      <c r="F85" s="30"/>
      <c r="G85" s="30"/>
      <c r="H85" s="30">
        <v>94.64</v>
      </c>
      <c r="I85" s="38">
        <v>0</v>
      </c>
      <c r="J85" s="38"/>
    </row>
    <row r="86" customHeight="1" spans="1:10">
      <c r="A86" s="28"/>
      <c r="B86" s="28">
        <v>3293</v>
      </c>
      <c r="C86" s="28" t="str">
        <f>C87</f>
        <v>REPREZENTACIJA</v>
      </c>
      <c r="D86" s="29">
        <v>47400</v>
      </c>
      <c r="E86" s="27">
        <v>0</v>
      </c>
      <c r="F86" s="30"/>
      <c r="G86" s="30"/>
      <c r="H86" s="30">
        <v>267.76</v>
      </c>
      <c r="I86" s="38"/>
      <c r="J86" s="38"/>
    </row>
    <row r="87" customHeight="1" spans="1:10">
      <c r="A87" s="28"/>
      <c r="B87" s="28">
        <v>3293</v>
      </c>
      <c r="C87" s="28" t="s">
        <v>229</v>
      </c>
      <c r="D87" s="29">
        <v>32400</v>
      </c>
      <c r="E87" s="27">
        <v>0</v>
      </c>
      <c r="F87" s="30"/>
      <c r="G87" s="30"/>
      <c r="H87" s="30">
        <v>150.43</v>
      </c>
      <c r="I87" s="38"/>
      <c r="J87" s="38"/>
    </row>
    <row r="88" customHeight="1" spans="1:10">
      <c r="A88" s="28"/>
      <c r="B88" s="28">
        <v>3295</v>
      </c>
      <c r="C88" s="28" t="s">
        <v>233</v>
      </c>
      <c r="D88" s="29">
        <v>32400</v>
      </c>
      <c r="E88" s="27"/>
      <c r="F88" s="30"/>
      <c r="G88" s="30"/>
      <c r="H88" s="30">
        <v>402.78</v>
      </c>
      <c r="I88" s="38"/>
      <c r="J88" s="38"/>
    </row>
    <row r="89" customHeight="1" spans="1:10">
      <c r="A89" s="28"/>
      <c r="B89" s="28" t="s">
        <v>154</v>
      </c>
      <c r="C89" s="28" t="s">
        <v>234</v>
      </c>
      <c r="D89" s="29">
        <v>32400</v>
      </c>
      <c r="E89" s="27">
        <v>754.12</v>
      </c>
      <c r="F89" s="30"/>
      <c r="G89" s="30"/>
      <c r="H89" s="30">
        <v>0</v>
      </c>
      <c r="I89" s="38">
        <f>H89/E89*100</f>
        <v>0</v>
      </c>
      <c r="J89" s="38"/>
    </row>
    <row r="90" customHeight="1" spans="1:10">
      <c r="A90" s="28"/>
      <c r="B90" s="28" t="s">
        <v>154</v>
      </c>
      <c r="C90" s="28" t="s">
        <v>234</v>
      </c>
      <c r="D90" s="29">
        <v>47400</v>
      </c>
      <c r="E90" s="27">
        <v>0</v>
      </c>
      <c r="F90" s="30"/>
      <c r="G90" s="30"/>
      <c r="H90" s="30">
        <v>248.54</v>
      </c>
      <c r="I90" s="38" t="e">
        <f>H90/E90*100</f>
        <v>#DIV/0!</v>
      </c>
      <c r="J90" s="38"/>
    </row>
    <row r="91" customHeight="1" spans="1:10">
      <c r="A91" s="25"/>
      <c r="B91" s="24">
        <v>34</v>
      </c>
      <c r="C91" s="24" t="s">
        <v>235</v>
      </c>
      <c r="D91" s="25"/>
      <c r="E91" s="26">
        <f>E92</f>
        <v>0</v>
      </c>
      <c r="F91" s="31">
        <f>F92</f>
        <v>0</v>
      </c>
      <c r="G91" s="31">
        <f>G92</f>
        <v>0</v>
      </c>
      <c r="H91" s="31">
        <f>H92</f>
        <v>21.28</v>
      </c>
      <c r="I91" s="39" t="e">
        <f>H91/E91*100</f>
        <v>#DIV/0!</v>
      </c>
      <c r="J91" s="39"/>
    </row>
    <row r="92" customHeight="1" spans="1:10">
      <c r="A92" s="25"/>
      <c r="B92" s="24" t="s">
        <v>236</v>
      </c>
      <c r="C92" s="24" t="s">
        <v>237</v>
      </c>
      <c r="D92" s="25"/>
      <c r="E92" s="26">
        <f>SUM(E93:E94)</f>
        <v>0</v>
      </c>
      <c r="F92" s="30">
        <v>0</v>
      </c>
      <c r="G92" s="30">
        <v>0</v>
      </c>
      <c r="H92" s="26">
        <f>SUM(H93:H94)</f>
        <v>21.28</v>
      </c>
      <c r="I92" s="39" t="e">
        <f>H92/E92*100</f>
        <v>#DIV/0!</v>
      </c>
      <c r="J92" s="39"/>
    </row>
    <row r="93" customHeight="1" spans="1:10">
      <c r="A93" s="28"/>
      <c r="B93" s="28">
        <v>3431</v>
      </c>
      <c r="C93" s="28" t="s">
        <v>255</v>
      </c>
      <c r="D93" s="29">
        <v>32400</v>
      </c>
      <c r="E93" s="27">
        <v>0</v>
      </c>
      <c r="F93" s="30"/>
      <c r="G93" s="30"/>
      <c r="H93" s="30">
        <v>21.28</v>
      </c>
      <c r="I93" s="38" t="e">
        <f>H93/E93*100</f>
        <v>#DIV/0!</v>
      </c>
      <c r="J93" s="38"/>
    </row>
    <row r="94" customHeight="1" spans="1:10">
      <c r="A94" s="28"/>
      <c r="B94" s="28">
        <v>3431</v>
      </c>
      <c r="C94" s="28" t="s">
        <v>255</v>
      </c>
      <c r="D94" s="29">
        <v>47400</v>
      </c>
      <c r="E94" s="27">
        <v>0</v>
      </c>
      <c r="F94" s="30"/>
      <c r="G94" s="30"/>
      <c r="H94" s="30">
        <v>0</v>
      </c>
      <c r="I94" s="38">
        <v>0</v>
      </c>
      <c r="J94" s="38"/>
    </row>
    <row r="95" s="4" customFormat="1" customHeight="1" spans="1:10">
      <c r="A95" s="24"/>
      <c r="B95" s="24">
        <v>38</v>
      </c>
      <c r="C95" s="24" t="s">
        <v>256</v>
      </c>
      <c r="D95" s="42"/>
      <c r="E95" s="26"/>
      <c r="F95" s="31"/>
      <c r="G95" s="31"/>
      <c r="H95" s="31">
        <f>H96</f>
        <v>28.9</v>
      </c>
      <c r="I95" s="39"/>
      <c r="J95" s="39"/>
    </row>
    <row r="96" s="4" customFormat="1" customHeight="1" spans="1:10">
      <c r="A96" s="24"/>
      <c r="B96" s="24">
        <v>381</v>
      </c>
      <c r="C96" s="24" t="s">
        <v>257</v>
      </c>
      <c r="D96" s="42"/>
      <c r="E96" s="26"/>
      <c r="F96" s="31"/>
      <c r="G96" s="31"/>
      <c r="H96" s="31">
        <f>H97</f>
        <v>28.9</v>
      </c>
      <c r="I96" s="39"/>
      <c r="J96" s="39"/>
    </row>
    <row r="97" customHeight="1" spans="1:10">
      <c r="A97" s="28"/>
      <c r="B97" s="28">
        <v>3812</v>
      </c>
      <c r="C97" s="28" t="s">
        <v>257</v>
      </c>
      <c r="D97" s="29">
        <v>32400</v>
      </c>
      <c r="E97" s="27"/>
      <c r="F97" s="30"/>
      <c r="G97" s="30"/>
      <c r="H97" s="30">
        <v>28.9</v>
      </c>
      <c r="I97" s="38"/>
      <c r="J97" s="38"/>
    </row>
    <row r="98" s="4" customFormat="1" customHeight="1" spans="1:10">
      <c r="A98" s="24"/>
      <c r="B98" s="24">
        <v>4</v>
      </c>
      <c r="C98" s="24" t="s">
        <v>258</v>
      </c>
      <c r="D98" s="42"/>
      <c r="E98" s="26">
        <f>E99</f>
        <v>1666.19</v>
      </c>
      <c r="F98" s="31">
        <f>F99</f>
        <v>2854.51</v>
      </c>
      <c r="G98" s="31">
        <f>G99</f>
        <v>0</v>
      </c>
      <c r="H98" s="31">
        <f>H99</f>
        <v>52.92</v>
      </c>
      <c r="I98" s="39">
        <f>H98/E98*100</f>
        <v>3.17610836699296</v>
      </c>
      <c r="J98" s="39"/>
    </row>
    <row r="99" s="4" customFormat="1" customHeight="1" spans="1:10">
      <c r="A99" s="24"/>
      <c r="B99" s="24">
        <v>42</v>
      </c>
      <c r="C99" s="24" t="s">
        <v>259</v>
      </c>
      <c r="D99" s="42"/>
      <c r="E99" s="26">
        <f>E100+E105</f>
        <v>1666.19</v>
      </c>
      <c r="F99" s="31">
        <f>SUM(F100,F105)</f>
        <v>2854.51</v>
      </c>
      <c r="G99" s="31">
        <f>SUM(G100,G105)</f>
        <v>0</v>
      </c>
      <c r="H99" s="31">
        <f>SUM(H100,H105)</f>
        <v>52.92</v>
      </c>
      <c r="I99" s="39">
        <f>H99/E99*100</f>
        <v>3.17610836699296</v>
      </c>
      <c r="J99" s="39"/>
    </row>
    <row r="100" s="4" customFormat="1" customHeight="1" spans="1:10">
      <c r="A100" s="24"/>
      <c r="B100" s="24">
        <v>422</v>
      </c>
      <c r="C100" s="24" t="s">
        <v>260</v>
      </c>
      <c r="D100" s="42"/>
      <c r="E100" s="26">
        <f>SUM(E101,E102,E103,E104)</f>
        <v>1416.56</v>
      </c>
      <c r="F100" s="30">
        <v>1694.51</v>
      </c>
      <c r="G100" s="30"/>
      <c r="H100" s="31">
        <f>SUM(H101:H104)</f>
        <v>0</v>
      </c>
      <c r="I100" s="39">
        <f>H100/E100*100</f>
        <v>0</v>
      </c>
      <c r="J100" s="39" t="e">
        <f>H100/G100*100</f>
        <v>#DIV/0!</v>
      </c>
    </row>
    <row r="101" customHeight="1" spans="1:10">
      <c r="A101" s="28"/>
      <c r="B101" s="28">
        <v>4221</v>
      </c>
      <c r="C101" s="28" t="s">
        <v>261</v>
      </c>
      <c r="D101" s="29">
        <v>47400</v>
      </c>
      <c r="E101" s="27">
        <f>H101/7.5345</f>
        <v>0</v>
      </c>
      <c r="F101" s="30"/>
      <c r="G101" s="30"/>
      <c r="H101" s="30">
        <v>0</v>
      </c>
      <c r="I101" s="39" t="e">
        <f>H101/E101*100</f>
        <v>#DIV/0!</v>
      </c>
      <c r="J101" s="38"/>
    </row>
    <row r="102" customHeight="1" spans="1:10">
      <c r="A102" s="28"/>
      <c r="B102" s="28">
        <v>4221</v>
      </c>
      <c r="C102" s="28" t="s">
        <v>261</v>
      </c>
      <c r="D102" s="29">
        <v>32400</v>
      </c>
      <c r="E102" s="27">
        <v>819.44</v>
      </c>
      <c r="F102" s="30"/>
      <c r="G102" s="30"/>
      <c r="H102" s="30">
        <v>0</v>
      </c>
      <c r="I102" s="39">
        <v>0</v>
      </c>
      <c r="J102" s="38"/>
    </row>
    <row r="103" customHeight="1" spans="1:10">
      <c r="A103" s="28"/>
      <c r="B103" s="28">
        <v>4223</v>
      </c>
      <c r="C103" s="28" t="s">
        <v>262</v>
      </c>
      <c r="D103" s="29">
        <v>32400</v>
      </c>
      <c r="E103" s="27">
        <v>597.12</v>
      </c>
      <c r="F103" s="30"/>
      <c r="G103" s="30"/>
      <c r="H103" s="30">
        <v>0</v>
      </c>
      <c r="I103" s="39">
        <v>0</v>
      </c>
      <c r="J103" s="38"/>
    </row>
    <row r="104" customHeight="1" spans="1:10">
      <c r="A104" s="28"/>
      <c r="B104" s="28">
        <v>4227</v>
      </c>
      <c r="C104" s="28" t="s">
        <v>263</v>
      </c>
      <c r="D104" s="29">
        <v>32400</v>
      </c>
      <c r="E104" s="27">
        <v>0</v>
      </c>
      <c r="F104" s="30"/>
      <c r="G104" s="30"/>
      <c r="H104" s="30">
        <v>0</v>
      </c>
      <c r="I104" s="39">
        <v>0</v>
      </c>
      <c r="J104" s="38"/>
    </row>
    <row r="105" customHeight="1" spans="1:10">
      <c r="A105" s="28"/>
      <c r="B105" s="24">
        <v>424</v>
      </c>
      <c r="C105" s="24" t="s">
        <v>264</v>
      </c>
      <c r="D105" s="42"/>
      <c r="E105" s="26">
        <f>E106+E107</f>
        <v>249.63</v>
      </c>
      <c r="F105" s="30">
        <v>1160</v>
      </c>
      <c r="G105" s="30"/>
      <c r="H105" s="31">
        <f>SUM(H106:H107)</f>
        <v>52.92</v>
      </c>
      <c r="I105" s="39">
        <f t="shared" ref="I105:I116" si="3">H105/E105*100</f>
        <v>21.1993750751112</v>
      </c>
      <c r="J105" s="39"/>
    </row>
    <row r="106" customHeight="1" spans="1:10">
      <c r="A106" s="28"/>
      <c r="B106" s="28">
        <v>4241</v>
      </c>
      <c r="C106" s="28" t="s">
        <v>265</v>
      </c>
      <c r="D106" s="29">
        <v>47400</v>
      </c>
      <c r="E106" s="27">
        <v>249.63</v>
      </c>
      <c r="F106" s="30"/>
      <c r="G106" s="30"/>
      <c r="H106" s="30">
        <v>0</v>
      </c>
      <c r="I106" s="38">
        <f t="shared" si="3"/>
        <v>0</v>
      </c>
      <c r="J106" s="38"/>
    </row>
    <row r="107" customHeight="1" spans="1:10">
      <c r="A107" s="28"/>
      <c r="B107" s="28">
        <v>4241</v>
      </c>
      <c r="C107" s="28" t="s">
        <v>265</v>
      </c>
      <c r="D107" s="29">
        <v>32400</v>
      </c>
      <c r="E107" s="27">
        <v>0</v>
      </c>
      <c r="F107" s="30"/>
      <c r="G107" s="30"/>
      <c r="H107" s="30">
        <v>52.92</v>
      </c>
      <c r="I107" s="38" t="e">
        <f t="shared" si="3"/>
        <v>#DIV/0!</v>
      </c>
      <c r="J107" s="38"/>
    </row>
    <row r="108" customHeight="1" spans="1:10">
      <c r="A108" s="24" t="s">
        <v>266</v>
      </c>
      <c r="B108" s="25" t="s">
        <v>198</v>
      </c>
      <c r="C108" s="24" t="s">
        <v>267</v>
      </c>
      <c r="D108" s="25"/>
      <c r="E108" s="26">
        <f>SUM(E109)</f>
        <v>385375.33</v>
      </c>
      <c r="F108" s="26">
        <f>SUM(F109)</f>
        <v>822881.41</v>
      </c>
      <c r="G108" s="26">
        <f>SUM(G109)</f>
        <v>0</v>
      </c>
      <c r="H108" s="26">
        <f>SUM(H109)</f>
        <v>854360.33</v>
      </c>
      <c r="I108" s="37">
        <f t="shared" si="3"/>
        <v>221.695646682936</v>
      </c>
      <c r="J108" s="37"/>
    </row>
    <row r="109" customHeight="1" spans="1:10">
      <c r="A109" s="25"/>
      <c r="B109" s="24">
        <v>3</v>
      </c>
      <c r="C109" s="24" t="s">
        <v>200</v>
      </c>
      <c r="D109" s="25"/>
      <c r="E109" s="26">
        <f>SUM(E110,E118,E125)</f>
        <v>385375.33</v>
      </c>
      <c r="F109" s="26">
        <f>SUM(F110,F118,F125)</f>
        <v>822881.41</v>
      </c>
      <c r="G109" s="26">
        <f>SUM(G110,G118,G125)</f>
        <v>0</v>
      </c>
      <c r="H109" s="26">
        <f>SUM(H110,H118,H125)</f>
        <v>854360.33</v>
      </c>
      <c r="I109" s="37">
        <f t="shared" si="3"/>
        <v>221.695646682936</v>
      </c>
      <c r="J109" s="37"/>
    </row>
    <row r="110" customHeight="1" spans="1:10">
      <c r="A110" s="25"/>
      <c r="B110" s="24">
        <v>31</v>
      </c>
      <c r="C110" s="24" t="s">
        <v>252</v>
      </c>
      <c r="D110" s="25"/>
      <c r="E110" s="26">
        <f>SUM(E111,E113,E115)</f>
        <v>380446.41</v>
      </c>
      <c r="F110" s="26">
        <f>SUM(F111,F113,F115)</f>
        <v>822881.41</v>
      </c>
      <c r="G110" s="26">
        <f>SUM(G111,G113,G115)</f>
        <v>0</v>
      </c>
      <c r="H110" s="26">
        <f>SUM(H111,H113,H115)</f>
        <v>852884.01</v>
      </c>
      <c r="I110" s="37">
        <f t="shared" si="3"/>
        <v>224.179802353766</v>
      </c>
      <c r="J110" s="37"/>
    </row>
    <row r="111" customHeight="1" spans="1:10">
      <c r="A111" s="25"/>
      <c r="B111" s="24">
        <v>311</v>
      </c>
      <c r="C111" s="24" t="s">
        <v>253</v>
      </c>
      <c r="D111" s="25"/>
      <c r="E111" s="26">
        <f>E112</f>
        <v>318260.15</v>
      </c>
      <c r="F111" s="27">
        <v>700776.43</v>
      </c>
      <c r="G111" s="27"/>
      <c r="H111" s="26">
        <f>SUM(H112:H112)</f>
        <v>705210.33</v>
      </c>
      <c r="I111" s="37">
        <f t="shared" si="3"/>
        <v>221.582981721086</v>
      </c>
      <c r="J111" s="37"/>
    </row>
    <row r="112" customHeight="1" spans="1:10">
      <c r="A112" s="28"/>
      <c r="B112" s="28">
        <v>3111</v>
      </c>
      <c r="C112" s="28" t="s">
        <v>268</v>
      </c>
      <c r="D112" s="29">
        <v>53082</v>
      </c>
      <c r="E112" s="27">
        <v>318260.15</v>
      </c>
      <c r="F112" s="30"/>
      <c r="G112" s="30"/>
      <c r="H112" s="30">
        <v>705210.33</v>
      </c>
      <c r="I112" s="38">
        <f t="shared" si="3"/>
        <v>221.582981721086</v>
      </c>
      <c r="J112" s="38"/>
    </row>
    <row r="113" customHeight="1" spans="1:15">
      <c r="A113" s="25"/>
      <c r="B113" s="24">
        <v>312</v>
      </c>
      <c r="C113" s="24" t="s">
        <v>254</v>
      </c>
      <c r="D113" s="25"/>
      <c r="E113" s="26">
        <f>SUM(E114:E114)</f>
        <v>9639.71</v>
      </c>
      <c r="F113" s="30">
        <v>19908.42</v>
      </c>
      <c r="G113" s="30"/>
      <c r="H113" s="31">
        <f>SUM(H114:H114)</f>
        <v>32769.09</v>
      </c>
      <c r="I113" s="39">
        <f t="shared" si="3"/>
        <v>339.938545869118</v>
      </c>
      <c r="J113" s="39"/>
      <c r="O113" s="43"/>
    </row>
    <row r="114" customHeight="1" spans="1:15">
      <c r="A114" s="28"/>
      <c r="B114" s="28">
        <v>3121</v>
      </c>
      <c r="C114" s="28" t="s">
        <v>254</v>
      </c>
      <c r="D114" s="29">
        <v>53082</v>
      </c>
      <c r="E114" s="27">
        <v>9639.71</v>
      </c>
      <c r="F114" s="30"/>
      <c r="G114" s="30"/>
      <c r="H114" s="30">
        <v>32769.09</v>
      </c>
      <c r="I114" s="38">
        <f t="shared" si="3"/>
        <v>339.938545869118</v>
      </c>
      <c r="J114" s="38"/>
      <c r="O114" s="43"/>
    </row>
    <row r="115" customHeight="1" spans="1:15">
      <c r="A115" s="25"/>
      <c r="B115" s="24">
        <v>313</v>
      </c>
      <c r="C115" s="24" t="s">
        <v>269</v>
      </c>
      <c r="D115" s="25"/>
      <c r="E115" s="26">
        <f>SUM(E116:E117)</f>
        <v>52546.55</v>
      </c>
      <c r="F115" s="30">
        <v>102196.56</v>
      </c>
      <c r="G115" s="30"/>
      <c r="H115" s="31">
        <f>SUM(H116:H117)</f>
        <v>114904.59</v>
      </c>
      <c r="I115" s="39">
        <f t="shared" si="3"/>
        <v>218.671996544017</v>
      </c>
      <c r="J115" s="39"/>
      <c r="O115" s="43"/>
    </row>
    <row r="116" customHeight="1" spans="1:10">
      <c r="A116" s="28"/>
      <c r="B116" s="28">
        <v>3132</v>
      </c>
      <c r="C116" s="28" t="s">
        <v>270</v>
      </c>
      <c r="D116" s="29">
        <v>53082</v>
      </c>
      <c r="E116" s="27">
        <v>52464.94</v>
      </c>
      <c r="F116" s="30"/>
      <c r="G116" s="30"/>
      <c r="H116" s="30">
        <v>114904.59</v>
      </c>
      <c r="I116" s="38">
        <f t="shared" si="3"/>
        <v>219.012144109952</v>
      </c>
      <c r="J116" s="38"/>
    </row>
    <row r="117" customHeight="1" spans="1:15">
      <c r="A117" s="28"/>
      <c r="B117" s="28">
        <v>3133</v>
      </c>
      <c r="C117" s="28" t="s">
        <v>271</v>
      </c>
      <c r="D117" s="29">
        <v>53082</v>
      </c>
      <c r="E117" s="27">
        <v>81.61</v>
      </c>
      <c r="F117" s="30"/>
      <c r="G117" s="30"/>
      <c r="H117" s="30">
        <v>0</v>
      </c>
      <c r="I117" s="38">
        <v>0</v>
      </c>
      <c r="J117" s="38"/>
      <c r="O117" s="43"/>
    </row>
    <row r="118" customHeight="1" spans="1:15">
      <c r="A118" s="25"/>
      <c r="B118" s="24">
        <v>32</v>
      </c>
      <c r="C118" s="24" t="s">
        <v>201</v>
      </c>
      <c r="D118" s="25"/>
      <c r="E118" s="26">
        <f>SUM(E119,E122)</f>
        <v>3260.25</v>
      </c>
      <c r="F118" s="26">
        <f>SUM(F119,F122)</f>
        <v>0</v>
      </c>
      <c r="G118" s="26">
        <f>SUM(G119,G122)</f>
        <v>0</v>
      </c>
      <c r="H118" s="26">
        <f>SUM(H119,H122)</f>
        <v>1476.32</v>
      </c>
      <c r="I118" s="37">
        <f>H118/E118*100</f>
        <v>45.2824169925619</v>
      </c>
      <c r="J118" s="37"/>
      <c r="O118" s="43"/>
    </row>
    <row r="119" customHeight="1" spans="1:10">
      <c r="A119" s="25"/>
      <c r="B119" s="24">
        <v>323</v>
      </c>
      <c r="C119" s="24" t="s">
        <v>217</v>
      </c>
      <c r="D119" s="25"/>
      <c r="E119" s="26">
        <f>SUM(E120)</f>
        <v>290.66</v>
      </c>
      <c r="F119" s="27">
        <v>0</v>
      </c>
      <c r="G119" s="27">
        <f>F119</f>
        <v>0</v>
      </c>
      <c r="H119" s="26">
        <f>SUM(H120,H121)</f>
        <v>1476.32</v>
      </c>
      <c r="I119" s="39">
        <v>0</v>
      </c>
      <c r="J119" s="39"/>
    </row>
    <row r="120" customHeight="1" spans="1:10">
      <c r="A120" s="32"/>
      <c r="B120" s="28">
        <v>3236</v>
      </c>
      <c r="C120" s="28" t="s">
        <v>248</v>
      </c>
      <c r="D120" s="29">
        <v>53082</v>
      </c>
      <c r="E120" s="27">
        <v>290.66</v>
      </c>
      <c r="F120" s="27"/>
      <c r="G120" s="27"/>
      <c r="H120" s="27">
        <v>0</v>
      </c>
      <c r="I120" s="38">
        <v>0</v>
      </c>
      <c r="J120" s="38"/>
    </row>
    <row r="121" customHeight="1" spans="1:10">
      <c r="A121" s="32"/>
      <c r="B121" s="28">
        <v>3237</v>
      </c>
      <c r="C121" s="28" t="s">
        <v>272</v>
      </c>
      <c r="D121" s="29">
        <v>53082</v>
      </c>
      <c r="E121" s="27">
        <v>0</v>
      </c>
      <c r="F121" s="27"/>
      <c r="G121" s="27"/>
      <c r="H121" s="27">
        <v>1476.32</v>
      </c>
      <c r="I121" s="38"/>
      <c r="J121" s="38"/>
    </row>
    <row r="122" customHeight="1" spans="1:15">
      <c r="A122" s="25"/>
      <c r="B122" s="24" t="s">
        <v>227</v>
      </c>
      <c r="C122" s="24" t="s">
        <v>228</v>
      </c>
      <c r="D122" s="25"/>
      <c r="E122" s="26">
        <f>SUM(E123:E124)</f>
        <v>2969.59</v>
      </c>
      <c r="F122" s="30">
        <v>0</v>
      </c>
      <c r="G122" s="30">
        <f>F122</f>
        <v>0</v>
      </c>
      <c r="H122" s="31">
        <f>SUM(H123:H124)</f>
        <v>0</v>
      </c>
      <c r="I122" s="39">
        <f>H122/E122*100</f>
        <v>0</v>
      </c>
      <c r="J122" s="39"/>
      <c r="O122" s="43"/>
    </row>
    <row r="123" customHeight="1" spans="1:15">
      <c r="A123" s="28"/>
      <c r="B123" s="28">
        <v>3295</v>
      </c>
      <c r="C123" s="28" t="s">
        <v>233</v>
      </c>
      <c r="D123" s="29">
        <v>53082</v>
      </c>
      <c r="E123" s="27">
        <v>0</v>
      </c>
      <c r="F123" s="30"/>
      <c r="G123" s="30"/>
      <c r="H123" s="30">
        <v>0</v>
      </c>
      <c r="I123" s="38" t="e">
        <f>H123/E123*100</f>
        <v>#DIV/0!</v>
      </c>
      <c r="J123" s="38"/>
      <c r="O123" s="43"/>
    </row>
    <row r="124" customHeight="1" spans="1:15">
      <c r="A124" s="28"/>
      <c r="B124" s="28">
        <v>3296</v>
      </c>
      <c r="C124" s="28" t="s">
        <v>273</v>
      </c>
      <c r="D124" s="29">
        <v>53082</v>
      </c>
      <c r="E124" s="27">
        <v>2969.59</v>
      </c>
      <c r="F124" s="30"/>
      <c r="G124" s="30"/>
      <c r="H124" s="30">
        <v>0</v>
      </c>
      <c r="I124" s="38">
        <v>0</v>
      </c>
      <c r="J124" s="38"/>
      <c r="O124" s="43"/>
    </row>
    <row r="125" customHeight="1" spans="1:15">
      <c r="A125" s="25"/>
      <c r="B125" s="24">
        <v>34</v>
      </c>
      <c r="C125" s="24" t="s">
        <v>235</v>
      </c>
      <c r="D125" s="25"/>
      <c r="E125" s="26">
        <f>E126</f>
        <v>1668.67</v>
      </c>
      <c r="F125" s="31">
        <f>F126</f>
        <v>0</v>
      </c>
      <c r="G125" s="31">
        <f>G126</f>
        <v>0</v>
      </c>
      <c r="H125" s="31">
        <f>H126</f>
        <v>0</v>
      </c>
      <c r="I125" s="39">
        <v>0</v>
      </c>
      <c r="J125" s="39"/>
      <c r="O125" s="43"/>
    </row>
    <row r="126" customHeight="1" spans="1:15">
      <c r="A126" s="25"/>
      <c r="B126" s="24" t="s">
        <v>236</v>
      </c>
      <c r="C126" s="24" t="s">
        <v>237</v>
      </c>
      <c r="D126" s="25"/>
      <c r="E126" s="26">
        <f>E127</f>
        <v>1668.67</v>
      </c>
      <c r="F126" s="30">
        <v>0</v>
      </c>
      <c r="G126" s="30">
        <f>F126</f>
        <v>0</v>
      </c>
      <c r="H126" s="31">
        <f>H127</f>
        <v>0</v>
      </c>
      <c r="I126" s="39">
        <v>0</v>
      </c>
      <c r="J126" s="39"/>
      <c r="O126" s="43"/>
    </row>
    <row r="127" customHeight="1" spans="1:10">
      <c r="A127" s="28"/>
      <c r="B127" s="28">
        <v>3433</v>
      </c>
      <c r="C127" s="28" t="s">
        <v>239</v>
      </c>
      <c r="D127" s="29">
        <v>53082</v>
      </c>
      <c r="E127" s="27">
        <v>1668.67</v>
      </c>
      <c r="F127" s="30"/>
      <c r="G127" s="30"/>
      <c r="H127" s="30">
        <v>0</v>
      </c>
      <c r="I127" s="38">
        <v>0</v>
      </c>
      <c r="J127" s="38"/>
    </row>
    <row r="128" customHeight="1" spans="1:10">
      <c r="A128" s="21">
        <v>2301</v>
      </c>
      <c r="B128" s="22" t="s">
        <v>195</v>
      </c>
      <c r="C128" s="21" t="s">
        <v>274</v>
      </c>
      <c r="D128" s="22"/>
      <c r="E128" s="23">
        <f>SUM(E129,E134,E139,E144,E165,E172,E177,E195)</f>
        <v>5100.42</v>
      </c>
      <c r="F128" s="23">
        <f>SUM(F129,F134,F139,F144,F165,F177,F195)</f>
        <v>18581.81</v>
      </c>
      <c r="G128" s="23">
        <f>SUM(G129,G134,G139,G144,G165,G177,G195)</f>
        <v>0</v>
      </c>
      <c r="H128" s="23">
        <f>SUM(H129,H134,H139,H144,H158,H165,H172,H177,H195)</f>
        <v>13150.27</v>
      </c>
      <c r="I128" s="44">
        <f t="shared" ref="I128:I143" si="4">H128/E128*100</f>
        <v>257.827198544434</v>
      </c>
      <c r="J128" s="44"/>
    </row>
    <row r="129" customHeight="1" spans="1:10">
      <c r="A129" s="24" t="s">
        <v>275</v>
      </c>
      <c r="B129" s="25" t="s">
        <v>198</v>
      </c>
      <c r="C129" s="24" t="s">
        <v>276</v>
      </c>
      <c r="D129" s="25"/>
      <c r="E129" s="26">
        <f t="shared" ref="E129:H130" si="5">E130</f>
        <v>0</v>
      </c>
      <c r="F129" s="26">
        <f t="shared" si="5"/>
        <v>0</v>
      </c>
      <c r="G129" s="26">
        <f t="shared" si="5"/>
        <v>0</v>
      </c>
      <c r="H129" s="26">
        <f t="shared" si="5"/>
        <v>225</v>
      </c>
      <c r="I129" s="37" t="e">
        <f t="shared" si="4"/>
        <v>#DIV/0!</v>
      </c>
      <c r="J129" s="37"/>
    </row>
    <row r="130" customHeight="1" spans="1:10">
      <c r="A130" s="25"/>
      <c r="B130" s="24">
        <v>3</v>
      </c>
      <c r="C130" s="24" t="s">
        <v>200</v>
      </c>
      <c r="D130" s="25"/>
      <c r="E130" s="26">
        <f t="shared" si="5"/>
        <v>0</v>
      </c>
      <c r="F130" s="26">
        <f t="shared" si="5"/>
        <v>0</v>
      </c>
      <c r="G130" s="26">
        <f t="shared" si="5"/>
        <v>0</v>
      </c>
      <c r="H130" s="26">
        <f t="shared" si="5"/>
        <v>225</v>
      </c>
      <c r="I130" s="37" t="e">
        <f t="shared" si="4"/>
        <v>#DIV/0!</v>
      </c>
      <c r="J130" s="37"/>
    </row>
    <row r="131" customHeight="1" spans="1:10">
      <c r="A131" s="25"/>
      <c r="B131" s="24">
        <v>32</v>
      </c>
      <c r="C131" s="24" t="s">
        <v>201</v>
      </c>
      <c r="D131" s="25"/>
      <c r="E131" s="26">
        <f>SUM(E132)</f>
        <v>0</v>
      </c>
      <c r="F131" s="26">
        <f>SUM(F132)</f>
        <v>0</v>
      </c>
      <c r="G131" s="26">
        <f>SUM(G132)</f>
        <v>0</v>
      </c>
      <c r="H131" s="26">
        <f>SUM(H132)</f>
        <v>225</v>
      </c>
      <c r="I131" s="37" t="e">
        <f t="shared" si="4"/>
        <v>#DIV/0!</v>
      </c>
      <c r="J131" s="37"/>
    </row>
    <row r="132" customHeight="1" spans="1:10">
      <c r="A132" s="25"/>
      <c r="B132" s="24">
        <v>323</v>
      </c>
      <c r="C132" s="24" t="s">
        <v>217</v>
      </c>
      <c r="D132" s="25"/>
      <c r="E132" s="26">
        <f>SUM(E133)</f>
        <v>0</v>
      </c>
      <c r="F132" s="30">
        <v>0</v>
      </c>
      <c r="G132" s="30">
        <f>F132</f>
        <v>0</v>
      </c>
      <c r="H132" s="26">
        <f>SUM(H133)</f>
        <v>225</v>
      </c>
      <c r="I132" s="39" t="e">
        <f t="shared" si="4"/>
        <v>#DIV/0!</v>
      </c>
      <c r="J132" s="39"/>
    </row>
    <row r="133" customHeight="1" spans="1:10">
      <c r="A133" s="28"/>
      <c r="B133" s="28">
        <v>3231</v>
      </c>
      <c r="C133" s="28" t="s">
        <v>277</v>
      </c>
      <c r="D133" s="29">
        <v>11001</v>
      </c>
      <c r="E133" s="27">
        <v>0</v>
      </c>
      <c r="F133" s="30"/>
      <c r="G133" s="30"/>
      <c r="H133" s="30">
        <v>225</v>
      </c>
      <c r="I133" s="38" t="e">
        <f t="shared" si="4"/>
        <v>#DIV/0!</v>
      </c>
      <c r="J133" s="38"/>
    </row>
    <row r="134" customHeight="1" spans="1:10">
      <c r="A134" s="33" t="s">
        <v>278</v>
      </c>
      <c r="B134" s="25" t="s">
        <v>198</v>
      </c>
      <c r="C134" s="24" t="s">
        <v>279</v>
      </c>
      <c r="D134" s="25"/>
      <c r="E134" s="26">
        <f t="shared" ref="E134:H135" si="6">E135</f>
        <v>0</v>
      </c>
      <c r="F134" s="26">
        <f t="shared" si="6"/>
        <v>12204.16</v>
      </c>
      <c r="G134" s="26">
        <f t="shared" si="6"/>
        <v>0</v>
      </c>
      <c r="H134" s="26">
        <f t="shared" si="6"/>
        <v>0</v>
      </c>
      <c r="I134" s="37" t="e">
        <f t="shared" si="4"/>
        <v>#DIV/0!</v>
      </c>
      <c r="J134" s="37"/>
    </row>
    <row r="135" customHeight="1" spans="1:10">
      <c r="A135" s="25"/>
      <c r="B135" s="24">
        <v>3</v>
      </c>
      <c r="C135" s="24" t="s">
        <v>200</v>
      </c>
      <c r="D135" s="25"/>
      <c r="E135" s="26">
        <f t="shared" si="6"/>
        <v>0</v>
      </c>
      <c r="F135" s="26">
        <f t="shared" si="6"/>
        <v>12204.16</v>
      </c>
      <c r="G135" s="26">
        <f t="shared" si="6"/>
        <v>0</v>
      </c>
      <c r="H135" s="26">
        <f t="shared" si="6"/>
        <v>0</v>
      </c>
      <c r="I135" s="37" t="e">
        <f t="shared" si="4"/>
        <v>#DIV/0!</v>
      </c>
      <c r="J135" s="37"/>
    </row>
    <row r="136" customHeight="1" spans="1:10">
      <c r="A136" s="25"/>
      <c r="B136" s="24">
        <v>32</v>
      </c>
      <c r="C136" s="24" t="s">
        <v>252</v>
      </c>
      <c r="D136" s="25"/>
      <c r="E136" s="26">
        <f>SUM(E137)</f>
        <v>0</v>
      </c>
      <c r="F136" s="26">
        <f>SUM(F137)</f>
        <v>12204.16</v>
      </c>
      <c r="G136" s="26">
        <f>SUM(G137)</f>
        <v>0</v>
      </c>
      <c r="H136" s="26">
        <f>SUM(H137)</f>
        <v>0</v>
      </c>
      <c r="I136" s="37" t="e">
        <f t="shared" si="4"/>
        <v>#DIV/0!</v>
      </c>
      <c r="J136" s="37"/>
    </row>
    <row r="137" customHeight="1" spans="1:10">
      <c r="A137" s="25"/>
      <c r="B137" s="24">
        <v>322</v>
      </c>
      <c r="C137" s="24" t="s">
        <v>244</v>
      </c>
      <c r="D137" s="25"/>
      <c r="E137" s="26">
        <f>SUM(E138:E138)</f>
        <v>0</v>
      </c>
      <c r="F137" s="30">
        <v>12204.16</v>
      </c>
      <c r="G137" s="30"/>
      <c r="H137" s="26">
        <f>SUM(H138:H138)</f>
        <v>0</v>
      </c>
      <c r="I137" s="39" t="e">
        <f t="shared" si="4"/>
        <v>#DIV/0!</v>
      </c>
      <c r="J137" s="39"/>
    </row>
    <row r="138" customHeight="1" spans="1:10">
      <c r="A138" s="28"/>
      <c r="B138" s="28">
        <v>3223</v>
      </c>
      <c r="C138" s="28" t="s">
        <v>245</v>
      </c>
      <c r="D138" s="29">
        <v>11001</v>
      </c>
      <c r="E138" s="27">
        <v>0</v>
      </c>
      <c r="F138" s="30">
        <v>0</v>
      </c>
      <c r="G138" s="30">
        <v>0</v>
      </c>
      <c r="H138" s="30">
        <v>0</v>
      </c>
      <c r="I138" s="38" t="e">
        <f t="shared" si="4"/>
        <v>#DIV/0!</v>
      </c>
      <c r="J138" s="38"/>
    </row>
    <row r="139" customHeight="1" spans="1:10">
      <c r="A139" s="24" t="s">
        <v>280</v>
      </c>
      <c r="B139" s="25" t="s">
        <v>198</v>
      </c>
      <c r="C139" s="24" t="s">
        <v>281</v>
      </c>
      <c r="D139" s="25"/>
      <c r="E139" s="26">
        <f>SUM(E140)</f>
        <v>1964.07</v>
      </c>
      <c r="F139" s="31">
        <f>SUM(F140)</f>
        <v>2654.46</v>
      </c>
      <c r="G139" s="31">
        <f>SUM(G140)</f>
        <v>0</v>
      </c>
      <c r="H139" s="31">
        <f>SUM(H140)</f>
        <v>7321.54</v>
      </c>
      <c r="I139" s="39">
        <f t="shared" si="4"/>
        <v>372.773882804584</v>
      </c>
      <c r="J139" s="39"/>
    </row>
    <row r="140" customHeight="1" spans="1:10">
      <c r="A140" s="25"/>
      <c r="B140" s="24">
        <v>3</v>
      </c>
      <c r="C140" s="24" t="s">
        <v>200</v>
      </c>
      <c r="D140" s="25"/>
      <c r="E140" s="26">
        <f t="shared" ref="E140:H141" si="7">E141</f>
        <v>1964.07</v>
      </c>
      <c r="F140" s="26">
        <f t="shared" si="7"/>
        <v>2654.46</v>
      </c>
      <c r="G140" s="26">
        <f t="shared" si="7"/>
        <v>0</v>
      </c>
      <c r="H140" s="26">
        <f t="shared" si="7"/>
        <v>7321.54</v>
      </c>
      <c r="I140" s="39">
        <f t="shared" si="4"/>
        <v>372.773882804584</v>
      </c>
      <c r="J140" s="39"/>
    </row>
    <row r="141" customHeight="1" spans="1:10">
      <c r="A141" s="25"/>
      <c r="B141" s="24">
        <v>32</v>
      </c>
      <c r="C141" s="24" t="s">
        <v>201</v>
      </c>
      <c r="D141" s="25"/>
      <c r="E141" s="26">
        <f t="shared" si="7"/>
        <v>1964.07</v>
      </c>
      <c r="F141" s="26">
        <f t="shared" si="7"/>
        <v>2654.46</v>
      </c>
      <c r="G141" s="26">
        <f t="shared" si="7"/>
        <v>0</v>
      </c>
      <c r="H141" s="26">
        <f t="shared" si="7"/>
        <v>7321.54</v>
      </c>
      <c r="I141" s="39">
        <f t="shared" si="4"/>
        <v>372.773882804584</v>
      </c>
      <c r="J141" s="39"/>
    </row>
    <row r="142" customHeight="1" spans="1:10">
      <c r="A142" s="25"/>
      <c r="B142" s="24">
        <v>323</v>
      </c>
      <c r="C142" s="24" t="s">
        <v>217</v>
      </c>
      <c r="D142" s="25"/>
      <c r="E142" s="26">
        <f>E143</f>
        <v>1964.07</v>
      </c>
      <c r="F142" s="30">
        <v>2654.46</v>
      </c>
      <c r="G142" s="30"/>
      <c r="H142" s="31">
        <f>H143</f>
        <v>7321.54</v>
      </c>
      <c r="I142" s="39">
        <f t="shared" si="4"/>
        <v>372.773882804584</v>
      </c>
      <c r="J142" s="39"/>
    </row>
    <row r="143" customHeight="1" spans="1:10">
      <c r="A143" s="28"/>
      <c r="B143" s="28">
        <v>3231</v>
      </c>
      <c r="C143" s="28" t="s">
        <v>218</v>
      </c>
      <c r="D143" s="29">
        <v>53082</v>
      </c>
      <c r="E143" s="27">
        <v>1964.07</v>
      </c>
      <c r="F143" s="30"/>
      <c r="G143" s="30"/>
      <c r="H143" s="30">
        <v>7321.54</v>
      </c>
      <c r="I143" s="38">
        <f t="shared" si="4"/>
        <v>372.773882804584</v>
      </c>
      <c r="J143" s="38"/>
    </row>
    <row r="144" customHeight="1" spans="1:10">
      <c r="A144" s="24" t="s">
        <v>282</v>
      </c>
      <c r="B144" s="25" t="s">
        <v>198</v>
      </c>
      <c r="C144" s="24" t="s">
        <v>283</v>
      </c>
      <c r="D144" s="25"/>
      <c r="E144" s="26">
        <f>SUM(E145)</f>
        <v>228.31</v>
      </c>
      <c r="F144" s="31">
        <f>SUM(F145)</f>
        <v>862.7</v>
      </c>
      <c r="G144" s="31">
        <f>SUM(G145)</f>
        <v>0</v>
      </c>
      <c r="H144" s="31">
        <f>SUM(H145)</f>
        <v>214</v>
      </c>
      <c r="I144" s="39">
        <v>0</v>
      </c>
      <c r="J144" s="39"/>
    </row>
    <row r="145" customHeight="1" spans="1:10">
      <c r="A145" s="25"/>
      <c r="B145" s="24">
        <v>3</v>
      </c>
      <c r="C145" s="24" t="s">
        <v>200</v>
      </c>
      <c r="D145" s="25"/>
      <c r="E145" s="26">
        <f>SUM(E146,E155)</f>
        <v>228.31</v>
      </c>
      <c r="F145" s="26">
        <f>SUM(F146,F155)</f>
        <v>862.7</v>
      </c>
      <c r="G145" s="26">
        <f>SUM(G146,G155)</f>
        <v>0</v>
      </c>
      <c r="H145" s="26">
        <f>SUM(H146,H155)</f>
        <v>214</v>
      </c>
      <c r="I145" s="39">
        <v>0</v>
      </c>
      <c r="J145" s="39"/>
    </row>
    <row r="146" customHeight="1" spans="1:10">
      <c r="A146" s="25"/>
      <c r="B146" s="24">
        <v>32</v>
      </c>
      <c r="C146" s="24" t="s">
        <v>201</v>
      </c>
      <c r="D146" s="25"/>
      <c r="E146" s="26">
        <f>SUM(E147,E153,E151)</f>
        <v>228.31</v>
      </c>
      <c r="F146" s="26">
        <f>SUM(F147,F149,F151,F153)</f>
        <v>862.7</v>
      </c>
      <c r="G146" s="26">
        <f>SUM(G147,G149,G151,G153)</f>
        <v>0</v>
      </c>
      <c r="H146" s="26">
        <f>SUM(H147,H153,H151,H155,H149)</f>
        <v>214</v>
      </c>
      <c r="I146" s="39">
        <v>0</v>
      </c>
      <c r="J146" s="39"/>
    </row>
    <row r="147" customHeight="1" spans="1:10">
      <c r="A147" s="25"/>
      <c r="B147" s="24" t="s">
        <v>202</v>
      </c>
      <c r="C147" s="24" t="s">
        <v>203</v>
      </c>
      <c r="D147" s="25"/>
      <c r="E147" s="26">
        <f>E148</f>
        <v>0</v>
      </c>
      <c r="F147" s="30">
        <v>0</v>
      </c>
      <c r="G147" s="30">
        <f>F147</f>
        <v>0</v>
      </c>
      <c r="H147" s="31">
        <f>H148</f>
        <v>0</v>
      </c>
      <c r="I147" s="39">
        <v>0</v>
      </c>
      <c r="J147" s="39"/>
    </row>
    <row r="148" customHeight="1" spans="1:10">
      <c r="A148" s="28"/>
      <c r="B148" s="28" t="s">
        <v>116</v>
      </c>
      <c r="C148" s="28" t="s">
        <v>204</v>
      </c>
      <c r="D148" s="29">
        <v>53082</v>
      </c>
      <c r="E148" s="27">
        <v>0</v>
      </c>
      <c r="F148" s="30"/>
      <c r="G148" s="30"/>
      <c r="H148" s="31">
        <v>0</v>
      </c>
      <c r="I148" s="38">
        <v>0</v>
      </c>
      <c r="J148" s="38"/>
    </row>
    <row r="149" s="4" customFormat="1" customHeight="1" spans="1:10">
      <c r="A149" s="24"/>
      <c r="B149" s="24">
        <v>322</v>
      </c>
      <c r="C149" s="24" t="s">
        <v>244</v>
      </c>
      <c r="D149" s="42"/>
      <c r="E149" s="26"/>
      <c r="F149" s="30">
        <v>265.45</v>
      </c>
      <c r="G149" s="30"/>
      <c r="H149" s="31">
        <f>H150</f>
        <v>30.46</v>
      </c>
      <c r="I149" s="38">
        <v>0</v>
      </c>
      <c r="J149" s="39"/>
    </row>
    <row r="150" customHeight="1" spans="1:10">
      <c r="A150" s="28"/>
      <c r="B150" s="28">
        <v>3222</v>
      </c>
      <c r="C150" s="28" t="s">
        <v>124</v>
      </c>
      <c r="D150" s="29">
        <v>53082</v>
      </c>
      <c r="E150" s="27">
        <v>0</v>
      </c>
      <c r="F150" s="30"/>
      <c r="G150" s="30"/>
      <c r="H150" s="30">
        <v>30.46</v>
      </c>
      <c r="I150" s="38">
        <v>0</v>
      </c>
      <c r="J150" s="38"/>
    </row>
    <row r="151" s="4" customFormat="1" customHeight="1" spans="1:10">
      <c r="A151" s="24"/>
      <c r="B151" s="24">
        <v>323</v>
      </c>
      <c r="C151" s="24" t="s">
        <v>217</v>
      </c>
      <c r="D151" s="42"/>
      <c r="E151" s="26">
        <f>E152</f>
        <v>89.39</v>
      </c>
      <c r="F151" s="30">
        <v>265.45</v>
      </c>
      <c r="G151" s="30"/>
      <c r="H151" s="31">
        <f>H152</f>
        <v>0</v>
      </c>
      <c r="I151" s="39">
        <v>0</v>
      </c>
      <c r="J151" s="39"/>
    </row>
    <row r="152" customHeight="1" spans="1:10">
      <c r="A152" s="28"/>
      <c r="B152" s="28">
        <v>3237</v>
      </c>
      <c r="C152" s="28" t="s">
        <v>141</v>
      </c>
      <c r="D152" s="29">
        <v>53082</v>
      </c>
      <c r="E152" s="27">
        <v>89.39</v>
      </c>
      <c r="F152" s="30"/>
      <c r="G152" s="30"/>
      <c r="H152" s="30">
        <v>0</v>
      </c>
      <c r="I152" s="38">
        <v>0</v>
      </c>
      <c r="J152" s="38"/>
    </row>
    <row r="153" customHeight="1" spans="1:10">
      <c r="A153" s="25"/>
      <c r="B153" s="24">
        <v>329</v>
      </c>
      <c r="C153" s="24" t="s">
        <v>234</v>
      </c>
      <c r="D153" s="25"/>
      <c r="E153" s="26">
        <f>SUM(E154:E154)</f>
        <v>138.92</v>
      </c>
      <c r="F153" s="30">
        <v>331.8</v>
      </c>
      <c r="G153" s="30"/>
      <c r="H153" s="31">
        <f>SUM(H154:H154)</f>
        <v>183.54</v>
      </c>
      <c r="I153" s="39">
        <v>0</v>
      </c>
      <c r="J153" s="39"/>
    </row>
    <row r="154" customHeight="1" spans="1:10">
      <c r="A154" s="28"/>
      <c r="B154" s="28">
        <v>3299</v>
      </c>
      <c r="C154" s="28" t="s">
        <v>234</v>
      </c>
      <c r="D154" s="29">
        <v>53082</v>
      </c>
      <c r="E154" s="27">
        <v>138.92</v>
      </c>
      <c r="F154" s="30"/>
      <c r="G154" s="30"/>
      <c r="H154" s="30">
        <v>183.54</v>
      </c>
      <c r="I154" s="38">
        <v>0</v>
      </c>
      <c r="J154" s="38"/>
    </row>
    <row r="155" s="4" customFormat="1" customHeight="1" spans="1:10">
      <c r="A155" s="24"/>
      <c r="B155" s="24">
        <v>34</v>
      </c>
      <c r="C155" s="24" t="s">
        <v>235</v>
      </c>
      <c r="D155" s="42"/>
      <c r="E155" s="26">
        <f>SUM(E156:E156)</f>
        <v>0</v>
      </c>
      <c r="F155" s="26">
        <f>SUM(F156:F156)</f>
        <v>0</v>
      </c>
      <c r="G155" s="26">
        <f>SUM(G156:G156)</f>
        <v>0</v>
      </c>
      <c r="H155" s="26">
        <f>SUM(H156:H156)</f>
        <v>0</v>
      </c>
      <c r="I155" s="39">
        <v>0</v>
      </c>
      <c r="J155" s="39"/>
    </row>
    <row r="156" s="4" customFormat="1" customHeight="1" spans="1:10">
      <c r="A156" s="24"/>
      <c r="B156" s="24">
        <v>343</v>
      </c>
      <c r="C156" s="24" t="s">
        <v>237</v>
      </c>
      <c r="D156" s="42"/>
      <c r="E156" s="26">
        <f>SUM(E157:E157)</f>
        <v>0</v>
      </c>
      <c r="F156" s="30">
        <v>0</v>
      </c>
      <c r="G156" s="30">
        <f>F156</f>
        <v>0</v>
      </c>
      <c r="H156" s="26">
        <f>SUM(H157:H157)</f>
        <v>0</v>
      </c>
      <c r="I156" s="39">
        <v>0</v>
      </c>
      <c r="J156" s="39"/>
    </row>
    <row r="157" customHeight="1" spans="1:10">
      <c r="A157" s="28"/>
      <c r="B157" s="28">
        <v>3431</v>
      </c>
      <c r="C157" s="28" t="s">
        <v>238</v>
      </c>
      <c r="D157" s="29">
        <v>53082</v>
      </c>
      <c r="E157" s="27">
        <v>0</v>
      </c>
      <c r="F157" s="30"/>
      <c r="G157" s="30"/>
      <c r="H157" s="30">
        <v>0</v>
      </c>
      <c r="I157" s="38">
        <v>0</v>
      </c>
      <c r="J157" s="38"/>
    </row>
    <row r="158" s="4" customFormat="1" customHeight="1" spans="1:10">
      <c r="A158" s="24" t="s">
        <v>284</v>
      </c>
      <c r="B158" s="24" t="s">
        <v>198</v>
      </c>
      <c r="C158" s="24" t="s">
        <v>285</v>
      </c>
      <c r="D158" s="42"/>
      <c r="E158" s="26">
        <f t="shared" ref="E158:H159" si="8">E159</f>
        <v>0</v>
      </c>
      <c r="F158" s="26">
        <f t="shared" si="8"/>
        <v>0</v>
      </c>
      <c r="G158" s="26">
        <f t="shared" si="8"/>
        <v>0</v>
      </c>
      <c r="H158" s="26">
        <f t="shared" si="8"/>
        <v>2272</v>
      </c>
      <c r="I158" s="39"/>
      <c r="J158" s="39"/>
    </row>
    <row r="159" s="4" customFormat="1" customHeight="1" spans="1:10">
      <c r="A159" s="24"/>
      <c r="B159" s="24">
        <v>3</v>
      </c>
      <c r="C159" s="24" t="s">
        <v>200</v>
      </c>
      <c r="D159" s="42"/>
      <c r="E159" s="26">
        <f t="shared" si="8"/>
        <v>0</v>
      </c>
      <c r="F159" s="26">
        <f t="shared" si="8"/>
        <v>0</v>
      </c>
      <c r="G159" s="26">
        <f t="shared" si="8"/>
        <v>0</v>
      </c>
      <c r="H159" s="26">
        <f t="shared" si="8"/>
        <v>2272</v>
      </c>
      <c r="I159" s="39"/>
      <c r="J159" s="39"/>
    </row>
    <row r="160" s="4" customFormat="1" customHeight="1" spans="1:10">
      <c r="A160" s="24"/>
      <c r="B160" s="24">
        <v>32</v>
      </c>
      <c r="C160" s="24" t="s">
        <v>201</v>
      </c>
      <c r="D160" s="42"/>
      <c r="E160" s="26">
        <f>E161+E163</f>
        <v>0</v>
      </c>
      <c r="F160" s="26">
        <f>F161+F163</f>
        <v>0</v>
      </c>
      <c r="G160" s="26">
        <f>G161+G163</f>
        <v>0</v>
      </c>
      <c r="H160" s="26">
        <f>H161+H163</f>
        <v>2272</v>
      </c>
      <c r="I160" s="39"/>
      <c r="J160" s="39"/>
    </row>
    <row r="161" s="4" customFormat="1" customHeight="1" spans="1:10">
      <c r="A161" s="24"/>
      <c r="B161" s="24">
        <v>322</v>
      </c>
      <c r="C161" s="24" t="s">
        <v>286</v>
      </c>
      <c r="D161" s="42"/>
      <c r="E161" s="26">
        <f>E162</f>
        <v>0</v>
      </c>
      <c r="F161" s="26">
        <f>F162</f>
        <v>0</v>
      </c>
      <c r="G161" s="26">
        <f>G162</f>
        <v>0</v>
      </c>
      <c r="H161" s="26">
        <f>H162</f>
        <v>622</v>
      </c>
      <c r="I161" s="39"/>
      <c r="J161" s="39"/>
    </row>
    <row r="162" customHeight="1" spans="1:10">
      <c r="A162" s="28"/>
      <c r="B162" s="28">
        <v>3222</v>
      </c>
      <c r="C162" s="28" t="s">
        <v>124</v>
      </c>
      <c r="D162" s="29">
        <v>53082</v>
      </c>
      <c r="E162" s="27"/>
      <c r="F162" s="30"/>
      <c r="G162" s="30"/>
      <c r="H162" s="30">
        <v>622</v>
      </c>
      <c r="I162" s="38"/>
      <c r="J162" s="38"/>
    </row>
    <row r="163" s="4" customFormat="1" customHeight="1" spans="1:10">
      <c r="A163" s="24"/>
      <c r="B163" s="24">
        <v>323</v>
      </c>
      <c r="C163" s="24" t="s">
        <v>217</v>
      </c>
      <c r="D163" s="42"/>
      <c r="E163" s="26">
        <f>E164</f>
        <v>0</v>
      </c>
      <c r="F163" s="26">
        <f>F164</f>
        <v>0</v>
      </c>
      <c r="G163" s="26">
        <f>G164</f>
        <v>0</v>
      </c>
      <c r="H163" s="26">
        <f>H164</f>
        <v>1650</v>
      </c>
      <c r="I163" s="39"/>
      <c r="J163" s="39"/>
    </row>
    <row r="164" customHeight="1" spans="1:10">
      <c r="A164" s="28"/>
      <c r="B164" s="28">
        <v>3231</v>
      </c>
      <c r="C164" s="28" t="s">
        <v>287</v>
      </c>
      <c r="D164" s="29">
        <v>53082</v>
      </c>
      <c r="E164" s="27"/>
      <c r="F164" s="30"/>
      <c r="G164" s="30"/>
      <c r="H164" s="30">
        <v>1650</v>
      </c>
      <c r="I164" s="38"/>
      <c r="J164" s="38"/>
    </row>
    <row r="165" customHeight="1" spans="1:10">
      <c r="A165" s="24" t="s">
        <v>288</v>
      </c>
      <c r="B165" s="25" t="s">
        <v>198</v>
      </c>
      <c r="C165" s="24" t="s">
        <v>289</v>
      </c>
      <c r="D165" s="25"/>
      <c r="E165" s="26">
        <f>SUM(E166)</f>
        <v>23.03</v>
      </c>
      <c r="F165" s="26">
        <f t="shared" ref="F165:H166" si="9">SUM(F166)</f>
        <v>66.36</v>
      </c>
      <c r="G165" s="26">
        <f t="shared" si="9"/>
        <v>0</v>
      </c>
      <c r="H165" s="26">
        <f t="shared" si="9"/>
        <v>158.64</v>
      </c>
      <c r="I165" s="39">
        <v>0</v>
      </c>
      <c r="J165" s="39"/>
    </row>
    <row r="166" customHeight="1" spans="1:10">
      <c r="A166" s="25"/>
      <c r="B166" s="24">
        <v>3</v>
      </c>
      <c r="C166" s="24" t="s">
        <v>200</v>
      </c>
      <c r="D166" s="25"/>
      <c r="E166" s="26">
        <f>SUM(E167)</f>
        <v>23.03</v>
      </c>
      <c r="F166" s="26">
        <f t="shared" si="9"/>
        <v>66.36</v>
      </c>
      <c r="G166" s="26">
        <f t="shared" si="9"/>
        <v>0</v>
      </c>
      <c r="H166" s="26">
        <f t="shared" si="9"/>
        <v>158.64</v>
      </c>
      <c r="I166" s="39">
        <v>0</v>
      </c>
      <c r="J166" s="39"/>
    </row>
    <row r="167" customHeight="1" spans="1:10">
      <c r="A167" s="25"/>
      <c r="B167" s="24">
        <v>32</v>
      </c>
      <c r="C167" s="24" t="s">
        <v>201</v>
      </c>
      <c r="D167" s="25"/>
      <c r="E167" s="26">
        <f>SUM(E168,E170)</f>
        <v>23.03</v>
      </c>
      <c r="F167" s="26">
        <f>SUM(F168,F170)</f>
        <v>66.36</v>
      </c>
      <c r="G167" s="26">
        <f>SUM(G168,G170)</f>
        <v>0</v>
      </c>
      <c r="H167" s="26">
        <f>SUM(H168,H170)</f>
        <v>158.64</v>
      </c>
      <c r="I167" s="39">
        <v>0</v>
      </c>
      <c r="J167" s="39"/>
    </row>
    <row r="168" customHeight="1" spans="1:10">
      <c r="A168" s="25"/>
      <c r="B168" s="24">
        <v>322</v>
      </c>
      <c r="C168" s="24" t="s">
        <v>290</v>
      </c>
      <c r="D168" s="25"/>
      <c r="E168" s="26">
        <f>SUM(E169:E169)</f>
        <v>0</v>
      </c>
      <c r="F168" s="30">
        <v>53.08</v>
      </c>
      <c r="G168" s="30"/>
      <c r="H168" s="31">
        <f>SUM(H169:H169)</f>
        <v>128.39</v>
      </c>
      <c r="I168" s="39">
        <v>0</v>
      </c>
      <c r="J168" s="39"/>
    </row>
    <row r="169" customHeight="1" spans="1:10">
      <c r="A169" s="28"/>
      <c r="B169" s="28">
        <v>3222</v>
      </c>
      <c r="C169" s="28" t="s">
        <v>210</v>
      </c>
      <c r="D169" s="29">
        <v>32400</v>
      </c>
      <c r="E169" s="27">
        <v>0</v>
      </c>
      <c r="F169" s="30"/>
      <c r="G169" s="30"/>
      <c r="H169" s="30">
        <v>128.39</v>
      </c>
      <c r="I169" s="38">
        <v>0</v>
      </c>
      <c r="J169" s="38"/>
    </row>
    <row r="170" customHeight="1" spans="1:10">
      <c r="A170" s="25"/>
      <c r="B170" s="24">
        <v>323</v>
      </c>
      <c r="C170" s="24" t="s">
        <v>217</v>
      </c>
      <c r="D170" s="25"/>
      <c r="E170" s="26">
        <f>SUM(E171:E171)</f>
        <v>23.03</v>
      </c>
      <c r="F170" s="30">
        <v>13.28</v>
      </c>
      <c r="G170" s="30"/>
      <c r="H170" s="31">
        <f>SUM(H171:H171)</f>
        <v>30.25</v>
      </c>
      <c r="I170" s="39">
        <v>0</v>
      </c>
      <c r="J170" s="39"/>
    </row>
    <row r="171" customHeight="1" spans="1:10">
      <c r="A171" s="28"/>
      <c r="B171" s="28">
        <v>3239</v>
      </c>
      <c r="C171" s="28" t="s">
        <v>226</v>
      </c>
      <c r="D171" s="29">
        <v>32400</v>
      </c>
      <c r="E171" s="27">
        <v>23.03</v>
      </c>
      <c r="F171" s="30"/>
      <c r="G171" s="30"/>
      <c r="H171" s="30">
        <v>30.25</v>
      </c>
      <c r="I171" s="38">
        <v>0</v>
      </c>
      <c r="J171" s="38"/>
    </row>
    <row r="172" s="4" customFormat="1" customHeight="1" spans="1:10">
      <c r="A172" s="24" t="s">
        <v>291</v>
      </c>
      <c r="B172" s="24" t="s">
        <v>198</v>
      </c>
      <c r="C172" s="24" t="s">
        <v>292</v>
      </c>
      <c r="D172" s="42"/>
      <c r="E172" s="26">
        <f>E173</f>
        <v>0</v>
      </c>
      <c r="F172" s="31">
        <v>0</v>
      </c>
      <c r="G172" s="31"/>
      <c r="H172" s="31">
        <f>H173</f>
        <v>0</v>
      </c>
      <c r="I172" s="38" t="e">
        <f t="shared" ref="I172:I179" si="10">H172/E172*100</f>
        <v>#DIV/0!</v>
      </c>
      <c r="J172" s="39"/>
    </row>
    <row r="173" s="4" customFormat="1" customHeight="1" spans="1:10">
      <c r="A173" s="24"/>
      <c r="B173" s="24">
        <v>3</v>
      </c>
      <c r="C173" s="24" t="s">
        <v>200</v>
      </c>
      <c r="D173" s="42"/>
      <c r="E173" s="26">
        <f>E174</f>
        <v>0</v>
      </c>
      <c r="F173" s="31">
        <v>0</v>
      </c>
      <c r="G173" s="31"/>
      <c r="H173" s="31">
        <f>H174</f>
        <v>0</v>
      </c>
      <c r="I173" s="38" t="e">
        <f t="shared" si="10"/>
        <v>#DIV/0!</v>
      </c>
      <c r="J173" s="39"/>
    </row>
    <row r="174" s="4" customFormat="1" customHeight="1" spans="1:10">
      <c r="A174" s="24"/>
      <c r="B174" s="24">
        <v>32</v>
      </c>
      <c r="C174" s="24" t="s">
        <v>201</v>
      </c>
      <c r="D174" s="42"/>
      <c r="E174" s="26">
        <f>E175</f>
        <v>0</v>
      </c>
      <c r="F174" s="31">
        <f>F175</f>
        <v>0</v>
      </c>
      <c r="G174" s="31"/>
      <c r="H174" s="31">
        <f>H175</f>
        <v>0</v>
      </c>
      <c r="I174" s="38" t="e">
        <f t="shared" si="10"/>
        <v>#DIV/0!</v>
      </c>
      <c r="J174" s="39"/>
    </row>
    <row r="175" s="4" customFormat="1" customHeight="1" spans="1:10">
      <c r="A175" s="24"/>
      <c r="B175" s="24">
        <v>323</v>
      </c>
      <c r="C175" s="24" t="s">
        <v>217</v>
      </c>
      <c r="D175" s="42"/>
      <c r="E175" s="26">
        <f>E176</f>
        <v>0</v>
      </c>
      <c r="F175" s="30">
        <v>0</v>
      </c>
      <c r="G175" s="31">
        <f>F175</f>
        <v>0</v>
      </c>
      <c r="H175" s="31">
        <f>H176</f>
        <v>0</v>
      </c>
      <c r="I175" s="38" t="e">
        <f t="shared" si="10"/>
        <v>#DIV/0!</v>
      </c>
      <c r="J175" s="39"/>
    </row>
    <row r="176" customHeight="1" spans="1:10">
      <c r="A176" s="28"/>
      <c r="B176" s="28">
        <v>3231</v>
      </c>
      <c r="C176" s="28" t="s">
        <v>293</v>
      </c>
      <c r="D176" s="29">
        <v>58400</v>
      </c>
      <c r="E176" s="27">
        <v>0</v>
      </c>
      <c r="F176" s="30"/>
      <c r="G176" s="30"/>
      <c r="H176" s="30">
        <v>0</v>
      </c>
      <c r="I176" s="38" t="e">
        <f t="shared" si="10"/>
        <v>#DIV/0!</v>
      </c>
      <c r="J176" s="38"/>
    </row>
    <row r="177" customHeight="1" spans="1:10">
      <c r="A177" s="24" t="s">
        <v>294</v>
      </c>
      <c r="B177" s="25" t="s">
        <v>198</v>
      </c>
      <c r="C177" s="24" t="s">
        <v>295</v>
      </c>
      <c r="D177" s="25"/>
      <c r="E177" s="26">
        <f>SUM(E178,E191)</f>
        <v>1142.77</v>
      </c>
      <c r="F177" s="26">
        <f>SUM(F178,F191)</f>
        <v>1327.23</v>
      </c>
      <c r="G177" s="26">
        <f>SUM(G178,G191)</f>
        <v>0</v>
      </c>
      <c r="H177" s="26">
        <f>SUM(H178)</f>
        <v>1366.99</v>
      </c>
      <c r="I177" s="39">
        <f t="shared" si="10"/>
        <v>119.620746081889</v>
      </c>
      <c r="J177" s="39"/>
    </row>
    <row r="178" customHeight="1" spans="1:10">
      <c r="A178" s="25"/>
      <c r="B178" s="24">
        <v>3</v>
      </c>
      <c r="C178" s="24" t="s">
        <v>200</v>
      </c>
      <c r="D178" s="25"/>
      <c r="E178" s="26">
        <f>SUM(E179)</f>
        <v>1142.77</v>
      </c>
      <c r="F178" s="26">
        <f>SUM(F179)</f>
        <v>1327.23</v>
      </c>
      <c r="G178" s="26">
        <f>SUM(G179)</f>
        <v>0</v>
      </c>
      <c r="H178" s="26">
        <f>SUM(H179)</f>
        <v>1366.99</v>
      </c>
      <c r="I178" s="39">
        <f t="shared" si="10"/>
        <v>119.620746081889</v>
      </c>
      <c r="J178" s="39"/>
    </row>
    <row r="179" customHeight="1" spans="1:10">
      <c r="A179" s="25"/>
      <c r="B179" s="24">
        <v>32</v>
      </c>
      <c r="C179" s="24" t="s">
        <v>201</v>
      </c>
      <c r="D179" s="25"/>
      <c r="E179" s="26">
        <f>SUM(E182,E186,E180)</f>
        <v>1142.77</v>
      </c>
      <c r="F179" s="26">
        <f>SUM(F180,F182,F186,F189)</f>
        <v>1327.23</v>
      </c>
      <c r="G179" s="26">
        <f>SUM(G180,G182,G186,G189)</f>
        <v>0</v>
      </c>
      <c r="H179" s="26">
        <f>SUM(H180,H182,H186)</f>
        <v>1366.99</v>
      </c>
      <c r="I179" s="39">
        <f t="shared" si="10"/>
        <v>119.620746081889</v>
      </c>
      <c r="J179" s="39"/>
    </row>
    <row r="180" customHeight="1" spans="1:10">
      <c r="A180" s="25"/>
      <c r="B180" s="24">
        <v>321</v>
      </c>
      <c r="C180" s="24" t="s">
        <v>296</v>
      </c>
      <c r="D180" s="25"/>
      <c r="E180" s="26">
        <f>E181</f>
        <v>182.49</v>
      </c>
      <c r="F180" s="26">
        <v>151.16</v>
      </c>
      <c r="G180" s="26"/>
      <c r="H180" s="26">
        <f>H181</f>
        <v>191</v>
      </c>
      <c r="I180" s="39"/>
      <c r="J180" s="39"/>
    </row>
    <row r="181" customHeight="1" spans="1:10">
      <c r="A181" s="32"/>
      <c r="B181" s="28">
        <v>3211</v>
      </c>
      <c r="C181" s="28" t="s">
        <v>204</v>
      </c>
      <c r="D181" s="29">
        <v>11001</v>
      </c>
      <c r="E181" s="27">
        <v>182.49</v>
      </c>
      <c r="F181" s="27"/>
      <c r="G181" s="27"/>
      <c r="H181" s="27">
        <v>191</v>
      </c>
      <c r="I181" s="38"/>
      <c r="J181" s="38"/>
    </row>
    <row r="182" customHeight="1" spans="1:10">
      <c r="A182" s="25"/>
      <c r="B182" s="24">
        <v>322</v>
      </c>
      <c r="C182" s="24" t="s">
        <v>244</v>
      </c>
      <c r="D182" s="25"/>
      <c r="E182" s="26">
        <f>SUM(E183:E185)</f>
        <v>545.52</v>
      </c>
      <c r="F182" s="31">
        <v>166.06</v>
      </c>
      <c r="G182" s="31"/>
      <c r="H182" s="31">
        <f>SUM(H183:H185)</f>
        <v>166.06</v>
      </c>
      <c r="I182" s="39">
        <f>H182/E182*100</f>
        <v>30.4406804516791</v>
      </c>
      <c r="J182" s="39"/>
    </row>
    <row r="183" customHeight="1" spans="1:10">
      <c r="A183" s="28"/>
      <c r="B183" s="28">
        <v>3221</v>
      </c>
      <c r="C183" s="28" t="s">
        <v>209</v>
      </c>
      <c r="D183" s="29">
        <v>11001</v>
      </c>
      <c r="E183" s="27">
        <v>431.09</v>
      </c>
      <c r="F183" s="30"/>
      <c r="G183" s="30"/>
      <c r="H183" s="30">
        <v>0</v>
      </c>
      <c r="I183" s="38">
        <f>H183/E183*100</f>
        <v>0</v>
      </c>
      <c r="J183" s="38"/>
    </row>
    <row r="184" customHeight="1" spans="1:10">
      <c r="A184" s="28"/>
      <c r="B184" s="28">
        <v>3222</v>
      </c>
      <c r="C184" s="28" t="s">
        <v>210</v>
      </c>
      <c r="D184" s="29">
        <v>11001</v>
      </c>
      <c r="E184" s="27">
        <v>114.43</v>
      </c>
      <c r="F184" s="30"/>
      <c r="G184" s="30"/>
      <c r="H184" s="30">
        <v>166.06</v>
      </c>
      <c r="I184" s="38"/>
      <c r="J184" s="38"/>
    </row>
    <row r="185" customHeight="1" spans="1:10">
      <c r="A185" s="28"/>
      <c r="B185" s="28">
        <v>3225</v>
      </c>
      <c r="C185" s="28" t="s">
        <v>213</v>
      </c>
      <c r="D185" s="29">
        <v>11001</v>
      </c>
      <c r="E185" s="27">
        <v>0</v>
      </c>
      <c r="F185" s="30"/>
      <c r="G185" s="30"/>
      <c r="H185" s="30">
        <v>0</v>
      </c>
      <c r="I185" s="38"/>
      <c r="J185" s="38"/>
    </row>
    <row r="186" customHeight="1" spans="1:10">
      <c r="A186" s="25"/>
      <c r="B186" s="24">
        <v>323</v>
      </c>
      <c r="C186" s="24" t="s">
        <v>217</v>
      </c>
      <c r="D186" s="25"/>
      <c r="E186" s="26">
        <f>SUM(E187:E188)</f>
        <v>414.76</v>
      </c>
      <c r="F186" s="31">
        <v>600</v>
      </c>
      <c r="G186" s="31"/>
      <c r="H186" s="26">
        <f>SUM(H187:H188)</f>
        <v>1009.93</v>
      </c>
      <c r="I186" s="39">
        <f>H186/E186*100</f>
        <v>243.49744430514</v>
      </c>
      <c r="J186" s="39"/>
    </row>
    <row r="187" customHeight="1" spans="1:10">
      <c r="A187" s="32"/>
      <c r="B187" s="28">
        <v>3231</v>
      </c>
      <c r="C187" s="28" t="s">
        <v>218</v>
      </c>
      <c r="D187" s="29">
        <v>11001</v>
      </c>
      <c r="E187" s="27">
        <v>0</v>
      </c>
      <c r="F187" s="30"/>
      <c r="G187" s="30"/>
      <c r="H187" s="27">
        <v>678.13</v>
      </c>
      <c r="I187" s="38">
        <v>0</v>
      </c>
      <c r="J187" s="38"/>
    </row>
    <row r="188" customHeight="1" spans="1:10">
      <c r="A188" s="28"/>
      <c r="B188" s="28">
        <v>3239</v>
      </c>
      <c r="C188" s="28" t="s">
        <v>226</v>
      </c>
      <c r="D188" s="29">
        <v>11001</v>
      </c>
      <c r="E188" s="27">
        <v>414.76</v>
      </c>
      <c r="F188" s="30"/>
      <c r="G188" s="30"/>
      <c r="H188" s="30">
        <v>331.8</v>
      </c>
      <c r="I188" s="38">
        <v>0</v>
      </c>
      <c r="J188" s="38"/>
    </row>
    <row r="189" s="4" customFormat="1" customHeight="1" spans="1:10">
      <c r="A189" s="24"/>
      <c r="B189" s="24">
        <v>329</v>
      </c>
      <c r="C189" s="24" t="s">
        <v>297</v>
      </c>
      <c r="D189" s="42"/>
      <c r="E189" s="26">
        <v>0</v>
      </c>
      <c r="F189" s="31">
        <v>410.01</v>
      </c>
      <c r="G189" s="31"/>
      <c r="H189" s="31">
        <f>H190</f>
        <v>0</v>
      </c>
      <c r="I189" s="39">
        <v>0</v>
      </c>
      <c r="J189" s="39"/>
    </row>
    <row r="190" customHeight="1" spans="1:10">
      <c r="A190" s="28"/>
      <c r="B190" s="28">
        <v>3299</v>
      </c>
      <c r="C190" s="28" t="s">
        <v>234</v>
      </c>
      <c r="D190" s="29">
        <v>11001</v>
      </c>
      <c r="E190" s="27">
        <v>0</v>
      </c>
      <c r="F190" s="30"/>
      <c r="G190" s="30"/>
      <c r="H190" s="30">
        <v>0</v>
      </c>
      <c r="I190" s="38">
        <v>0</v>
      </c>
      <c r="J190" s="38"/>
    </row>
    <row r="191" s="4" customFormat="1" customHeight="1" spans="1:10">
      <c r="A191" s="24"/>
      <c r="B191" s="24">
        <v>4</v>
      </c>
      <c r="C191" s="24" t="s">
        <v>258</v>
      </c>
      <c r="D191" s="42"/>
      <c r="E191" s="26">
        <f>E192</f>
        <v>0</v>
      </c>
      <c r="F191" s="26">
        <f t="shared" ref="F191:H192" si="11">F192</f>
        <v>0</v>
      </c>
      <c r="G191" s="26">
        <f t="shared" si="11"/>
        <v>0</v>
      </c>
      <c r="H191" s="26">
        <f t="shared" si="11"/>
        <v>0</v>
      </c>
      <c r="I191" s="39">
        <v>0</v>
      </c>
      <c r="J191" s="39"/>
    </row>
    <row r="192" s="4" customFormat="1" customHeight="1" spans="1:10">
      <c r="A192" s="24"/>
      <c r="B192" s="24">
        <v>42</v>
      </c>
      <c r="C192" s="24" t="s">
        <v>259</v>
      </c>
      <c r="D192" s="42"/>
      <c r="E192" s="26">
        <f>E193</f>
        <v>0</v>
      </c>
      <c r="F192" s="26">
        <f t="shared" si="11"/>
        <v>0</v>
      </c>
      <c r="G192" s="26">
        <f t="shared" si="11"/>
        <v>0</v>
      </c>
      <c r="H192" s="26">
        <f t="shared" si="11"/>
        <v>0</v>
      </c>
      <c r="I192" s="39">
        <v>0</v>
      </c>
      <c r="J192" s="39"/>
    </row>
    <row r="193" s="4" customFormat="1" customHeight="1" spans="1:10">
      <c r="A193" s="24"/>
      <c r="B193" s="24">
        <v>422</v>
      </c>
      <c r="C193" s="24" t="s">
        <v>260</v>
      </c>
      <c r="D193" s="42"/>
      <c r="E193" s="26">
        <f>E194</f>
        <v>0</v>
      </c>
      <c r="F193" s="27">
        <v>0</v>
      </c>
      <c r="G193" s="26">
        <v>0</v>
      </c>
      <c r="H193" s="26">
        <f>H194</f>
        <v>0</v>
      </c>
      <c r="I193" s="39">
        <v>0</v>
      </c>
      <c r="J193" s="39"/>
    </row>
    <row r="194" customHeight="1" spans="1:10">
      <c r="A194" s="28"/>
      <c r="B194" s="28">
        <v>4221</v>
      </c>
      <c r="C194" s="28" t="s">
        <v>261</v>
      </c>
      <c r="D194" s="29">
        <v>11001</v>
      </c>
      <c r="E194" s="27">
        <v>0</v>
      </c>
      <c r="F194" s="30"/>
      <c r="G194" s="30"/>
      <c r="H194" s="30">
        <v>0</v>
      </c>
      <c r="I194" s="38">
        <v>0</v>
      </c>
      <c r="J194" s="38"/>
    </row>
    <row r="195" s="4" customFormat="1" customHeight="1" spans="1:10">
      <c r="A195" s="24" t="s">
        <v>298</v>
      </c>
      <c r="B195" s="24" t="s">
        <v>198</v>
      </c>
      <c r="C195" s="24" t="s">
        <v>299</v>
      </c>
      <c r="D195" s="42"/>
      <c r="E195" s="26">
        <f t="shared" ref="E195:H196" si="12">E196</f>
        <v>1742.24</v>
      </c>
      <c r="F195" s="31">
        <f t="shared" si="12"/>
        <v>1466.9</v>
      </c>
      <c r="G195" s="31">
        <f t="shared" si="12"/>
        <v>0</v>
      </c>
      <c r="H195" s="31">
        <f t="shared" si="12"/>
        <v>1592.1</v>
      </c>
      <c r="I195" s="39">
        <f t="shared" ref="I195:I205" si="13">H195/E195*100</f>
        <v>91.3823583432822</v>
      </c>
      <c r="J195" s="39"/>
    </row>
    <row r="196" s="4" customFormat="1" customHeight="1" spans="1:10">
      <c r="A196" s="24"/>
      <c r="B196" s="24">
        <v>3</v>
      </c>
      <c r="C196" s="24" t="s">
        <v>200</v>
      </c>
      <c r="D196" s="42"/>
      <c r="E196" s="26">
        <f t="shared" si="12"/>
        <v>1742.24</v>
      </c>
      <c r="F196" s="31">
        <f t="shared" si="12"/>
        <v>1466.9</v>
      </c>
      <c r="G196" s="31">
        <f t="shared" si="12"/>
        <v>0</v>
      </c>
      <c r="H196" s="31">
        <f t="shared" si="12"/>
        <v>1592.1</v>
      </c>
      <c r="I196" s="39">
        <f t="shared" si="13"/>
        <v>91.3823583432822</v>
      </c>
      <c r="J196" s="39"/>
    </row>
    <row r="197" s="4" customFormat="1" customHeight="1" spans="1:10">
      <c r="A197" s="24"/>
      <c r="B197" s="24">
        <v>32</v>
      </c>
      <c r="C197" s="24" t="s">
        <v>201</v>
      </c>
      <c r="D197" s="42"/>
      <c r="E197" s="26">
        <f>E198</f>
        <v>1742.24</v>
      </c>
      <c r="F197" s="31">
        <f>F198</f>
        <v>1466.9</v>
      </c>
      <c r="G197" s="31">
        <f>G198</f>
        <v>0</v>
      </c>
      <c r="H197" s="31">
        <f>H198</f>
        <v>1592.1</v>
      </c>
      <c r="I197" s="39">
        <f t="shared" si="13"/>
        <v>91.3823583432822</v>
      </c>
      <c r="J197" s="39"/>
    </row>
    <row r="198" s="4" customFormat="1" customHeight="1" spans="1:10">
      <c r="A198" s="24"/>
      <c r="B198" s="24">
        <v>322</v>
      </c>
      <c r="C198" s="24" t="s">
        <v>244</v>
      </c>
      <c r="D198" s="42"/>
      <c r="E198" s="26">
        <f>E199</f>
        <v>1742.24</v>
      </c>
      <c r="F198" s="30">
        <v>1466.9</v>
      </c>
      <c r="G198" s="30"/>
      <c r="H198" s="31">
        <f>H199</f>
        <v>1592.1</v>
      </c>
      <c r="I198" s="39">
        <f t="shared" si="13"/>
        <v>91.3823583432822</v>
      </c>
      <c r="J198" s="38"/>
    </row>
    <row r="199" customHeight="1" spans="1:10">
      <c r="A199" s="28"/>
      <c r="B199" s="28">
        <v>3222</v>
      </c>
      <c r="C199" s="28" t="s">
        <v>300</v>
      </c>
      <c r="D199" s="29">
        <v>53060</v>
      </c>
      <c r="E199" s="27">
        <v>1742.24</v>
      </c>
      <c r="F199" s="30"/>
      <c r="G199" s="30"/>
      <c r="H199" s="30">
        <v>1592.1</v>
      </c>
      <c r="I199" s="38">
        <f t="shared" si="13"/>
        <v>91.3823583432822</v>
      </c>
      <c r="J199" s="38"/>
    </row>
    <row r="200" customHeight="1" spans="1:10">
      <c r="A200" s="21">
        <v>2302</v>
      </c>
      <c r="B200" s="22" t="s">
        <v>195</v>
      </c>
      <c r="C200" s="21" t="s">
        <v>274</v>
      </c>
      <c r="D200" s="22"/>
      <c r="E200" s="23">
        <f>SUM(E201,E211)</f>
        <v>0</v>
      </c>
      <c r="F200" s="23">
        <f>SUM(F201,F211,F226)</f>
        <v>740.36</v>
      </c>
      <c r="G200" s="23">
        <f>SUM(G201,G211,G226)</f>
        <v>0</v>
      </c>
      <c r="H200" s="23">
        <f>SUM(H201,H211,H226)</f>
        <v>740.36</v>
      </c>
      <c r="I200" s="44" t="e">
        <f t="shared" si="13"/>
        <v>#DIV/0!</v>
      </c>
      <c r="J200" s="44"/>
    </row>
    <row r="201" customHeight="1" spans="1:10">
      <c r="A201" s="24" t="s">
        <v>301</v>
      </c>
      <c r="B201" s="25" t="s">
        <v>198</v>
      </c>
      <c r="C201" s="24" t="s">
        <v>302</v>
      </c>
      <c r="D201" s="25"/>
      <c r="E201" s="26">
        <f>SUM(E202,E207)</f>
        <v>0</v>
      </c>
      <c r="F201" s="26">
        <f>SUM(F202,F207)</f>
        <v>0</v>
      </c>
      <c r="G201" s="26">
        <f>SUM(G202,G207)</f>
        <v>0</v>
      </c>
      <c r="H201" s="26">
        <f>SUM(H202,H207)</f>
        <v>0</v>
      </c>
      <c r="I201" s="37" t="e">
        <f t="shared" si="13"/>
        <v>#DIV/0!</v>
      </c>
      <c r="J201" s="37"/>
    </row>
    <row r="202" customHeight="1" spans="1:10">
      <c r="A202" s="25"/>
      <c r="B202" s="24">
        <v>3</v>
      </c>
      <c r="C202" s="24" t="s">
        <v>200</v>
      </c>
      <c r="D202" s="25"/>
      <c r="E202" s="26">
        <f>E203</f>
        <v>0</v>
      </c>
      <c r="F202" s="26">
        <f t="shared" ref="F202:H203" si="14">F203</f>
        <v>0</v>
      </c>
      <c r="G202" s="26">
        <f t="shared" si="14"/>
        <v>0</v>
      </c>
      <c r="H202" s="26">
        <f t="shared" si="14"/>
        <v>0</v>
      </c>
      <c r="I202" s="37" t="e">
        <f t="shared" si="13"/>
        <v>#DIV/0!</v>
      </c>
      <c r="J202" s="37"/>
    </row>
    <row r="203" customHeight="1" spans="1:10">
      <c r="A203" s="25"/>
      <c r="B203" s="24">
        <v>32</v>
      </c>
      <c r="C203" s="24" t="s">
        <v>201</v>
      </c>
      <c r="D203" s="25"/>
      <c r="E203" s="26">
        <f>E204</f>
        <v>0</v>
      </c>
      <c r="F203" s="26">
        <f t="shared" si="14"/>
        <v>0</v>
      </c>
      <c r="G203" s="26">
        <f t="shared" si="14"/>
        <v>0</v>
      </c>
      <c r="H203" s="26">
        <f t="shared" si="14"/>
        <v>0</v>
      </c>
      <c r="I203" s="37" t="e">
        <f t="shared" si="13"/>
        <v>#DIV/0!</v>
      </c>
      <c r="J203" s="37"/>
    </row>
    <row r="204" customHeight="1" spans="1:10">
      <c r="A204" s="25"/>
      <c r="B204" s="24">
        <v>322</v>
      </c>
      <c r="C204" s="24" t="s">
        <v>244</v>
      </c>
      <c r="D204" s="25"/>
      <c r="E204" s="26">
        <f>E205+E206</f>
        <v>0</v>
      </c>
      <c r="F204" s="30"/>
      <c r="G204" s="30"/>
      <c r="H204" s="31">
        <f>H205</f>
        <v>0</v>
      </c>
      <c r="I204" s="39" t="e">
        <f t="shared" si="13"/>
        <v>#DIV/0!</v>
      </c>
      <c r="J204" s="39"/>
    </row>
    <row r="205" customHeight="1" spans="1:10">
      <c r="A205" s="28"/>
      <c r="B205" s="28">
        <v>3325</v>
      </c>
      <c r="C205" s="28" t="s">
        <v>213</v>
      </c>
      <c r="D205" s="29">
        <v>53082</v>
      </c>
      <c r="E205" s="27">
        <v>0</v>
      </c>
      <c r="F205" s="30"/>
      <c r="G205" s="30"/>
      <c r="H205" s="30">
        <v>0</v>
      </c>
      <c r="I205" s="38" t="e">
        <f t="shared" si="13"/>
        <v>#DIV/0!</v>
      </c>
      <c r="J205" s="38"/>
    </row>
    <row r="206" customHeight="1" spans="1:10">
      <c r="A206" s="28"/>
      <c r="B206" s="28">
        <v>3231</v>
      </c>
      <c r="C206" s="28" t="s">
        <v>218</v>
      </c>
      <c r="D206" s="29">
        <v>53082</v>
      </c>
      <c r="E206" s="27">
        <v>0</v>
      </c>
      <c r="F206" s="30"/>
      <c r="G206" s="30"/>
      <c r="H206" s="30">
        <v>0</v>
      </c>
      <c r="I206" s="38">
        <v>0</v>
      </c>
      <c r="J206" s="38"/>
    </row>
    <row r="207" customHeight="1" spans="1:10">
      <c r="A207" s="25"/>
      <c r="B207" s="24">
        <v>4</v>
      </c>
      <c r="C207" s="24" t="s">
        <v>258</v>
      </c>
      <c r="D207" s="25"/>
      <c r="E207" s="26">
        <f>E208</f>
        <v>0</v>
      </c>
      <c r="F207" s="26">
        <f t="shared" ref="F207:H208" si="15">F208</f>
        <v>0</v>
      </c>
      <c r="G207" s="26">
        <f t="shared" si="15"/>
        <v>0</v>
      </c>
      <c r="H207" s="26">
        <f t="shared" si="15"/>
        <v>0</v>
      </c>
      <c r="I207" s="39" t="e">
        <f t="shared" ref="I207:I215" si="16">H207/E207*100</f>
        <v>#DIV/0!</v>
      </c>
      <c r="J207" s="39"/>
    </row>
    <row r="208" customHeight="1" spans="1:10">
      <c r="A208" s="28"/>
      <c r="B208" s="24">
        <v>42</v>
      </c>
      <c r="C208" s="24" t="s">
        <v>259</v>
      </c>
      <c r="D208" s="29"/>
      <c r="E208" s="26">
        <f>E209</f>
        <v>0</v>
      </c>
      <c r="F208" s="26">
        <f t="shared" si="15"/>
        <v>0</v>
      </c>
      <c r="G208" s="26">
        <f t="shared" si="15"/>
        <v>0</v>
      </c>
      <c r="H208" s="26">
        <f t="shared" si="15"/>
        <v>0</v>
      </c>
      <c r="I208" s="37" t="e">
        <f t="shared" si="16"/>
        <v>#DIV/0!</v>
      </c>
      <c r="J208" s="37"/>
    </row>
    <row r="209" customHeight="1" spans="1:10">
      <c r="A209" s="28"/>
      <c r="B209" s="24">
        <v>424</v>
      </c>
      <c r="C209" s="24" t="s">
        <v>264</v>
      </c>
      <c r="D209" s="29"/>
      <c r="E209" s="26">
        <f>E210</f>
        <v>0</v>
      </c>
      <c r="F209" s="30"/>
      <c r="G209" s="30"/>
      <c r="H209" s="31">
        <f>H210</f>
        <v>0</v>
      </c>
      <c r="I209" s="37" t="e">
        <f t="shared" si="16"/>
        <v>#DIV/0!</v>
      </c>
      <c r="J209" s="37"/>
    </row>
    <row r="210" customHeight="1" spans="1:10">
      <c r="A210" s="28"/>
      <c r="B210" s="28">
        <v>42411</v>
      </c>
      <c r="C210" s="28" t="s">
        <v>303</v>
      </c>
      <c r="D210" s="29">
        <v>53082</v>
      </c>
      <c r="E210" s="27">
        <v>0</v>
      </c>
      <c r="F210" s="30"/>
      <c r="G210" s="30"/>
      <c r="H210" s="30">
        <v>0</v>
      </c>
      <c r="I210" s="38" t="e">
        <f t="shared" si="16"/>
        <v>#DIV/0!</v>
      </c>
      <c r="J210" s="38"/>
    </row>
    <row r="211" customHeight="1" spans="1:10">
      <c r="A211" s="24" t="s">
        <v>304</v>
      </c>
      <c r="B211" s="25" t="s">
        <v>198</v>
      </c>
      <c r="C211" s="24" t="s">
        <v>305</v>
      </c>
      <c r="D211" s="25"/>
      <c r="E211" s="26">
        <f>SUM(E212,E220)</f>
        <v>0</v>
      </c>
      <c r="F211" s="26">
        <f>SUM(F212)</f>
        <v>0</v>
      </c>
      <c r="G211" s="26">
        <f>SUM(G212)</f>
        <v>0</v>
      </c>
      <c r="H211" s="26">
        <f>SUM(H212)</f>
        <v>0</v>
      </c>
      <c r="I211" s="37" t="e">
        <f t="shared" si="16"/>
        <v>#DIV/0!</v>
      </c>
      <c r="J211" s="37"/>
    </row>
    <row r="212" customHeight="1" spans="1:10">
      <c r="A212" s="25"/>
      <c r="B212" s="24">
        <v>3</v>
      </c>
      <c r="C212" s="24" t="s">
        <v>200</v>
      </c>
      <c r="D212" s="25"/>
      <c r="E212" s="26">
        <f t="shared" ref="E212:H213" si="17">E213</f>
        <v>0</v>
      </c>
      <c r="F212" s="26">
        <f t="shared" si="17"/>
        <v>0</v>
      </c>
      <c r="G212" s="26">
        <f t="shared" si="17"/>
        <v>0</v>
      </c>
      <c r="H212" s="26">
        <f t="shared" si="17"/>
        <v>0</v>
      </c>
      <c r="I212" s="37" t="e">
        <f t="shared" si="16"/>
        <v>#DIV/0!</v>
      </c>
      <c r="J212" s="37"/>
    </row>
    <row r="213" customHeight="1" spans="1:10">
      <c r="A213" s="25"/>
      <c r="B213" s="24">
        <v>32</v>
      </c>
      <c r="C213" s="24" t="s">
        <v>201</v>
      </c>
      <c r="D213" s="25"/>
      <c r="E213" s="26">
        <f>SUM(E214,E217)</f>
        <v>0</v>
      </c>
      <c r="F213" s="26">
        <f t="shared" si="17"/>
        <v>0</v>
      </c>
      <c r="G213" s="26">
        <f t="shared" si="17"/>
        <v>0</v>
      </c>
      <c r="H213" s="26">
        <f t="shared" si="17"/>
        <v>0</v>
      </c>
      <c r="I213" s="37" t="e">
        <f t="shared" si="16"/>
        <v>#DIV/0!</v>
      </c>
      <c r="J213" s="37"/>
    </row>
    <row r="214" customHeight="1" spans="1:10">
      <c r="A214" s="25"/>
      <c r="B214" s="24">
        <v>322</v>
      </c>
      <c r="C214" s="24" t="s">
        <v>244</v>
      </c>
      <c r="D214" s="25"/>
      <c r="E214" s="26">
        <f>SUM(E215,E216)</f>
        <v>0</v>
      </c>
      <c r="F214" s="30">
        <v>0</v>
      </c>
      <c r="G214" s="30">
        <v>0</v>
      </c>
      <c r="H214" s="31">
        <f>H215</f>
        <v>0</v>
      </c>
      <c r="I214" s="39" t="e">
        <f t="shared" si="16"/>
        <v>#DIV/0!</v>
      </c>
      <c r="J214" s="39"/>
    </row>
    <row r="215" customHeight="1" spans="1:10">
      <c r="A215" s="28"/>
      <c r="B215" s="28">
        <v>3221</v>
      </c>
      <c r="C215" s="28" t="s">
        <v>209</v>
      </c>
      <c r="D215" s="29">
        <v>53082</v>
      </c>
      <c r="E215" s="27">
        <v>0</v>
      </c>
      <c r="F215" s="30"/>
      <c r="G215" s="30"/>
      <c r="H215" s="30">
        <v>0</v>
      </c>
      <c r="I215" s="38" t="e">
        <f t="shared" si="16"/>
        <v>#DIV/0!</v>
      </c>
      <c r="J215" s="38"/>
    </row>
    <row r="216" customHeight="1" spans="1:10">
      <c r="A216" s="28"/>
      <c r="B216" s="28">
        <v>3225</v>
      </c>
      <c r="C216" s="28" t="s">
        <v>213</v>
      </c>
      <c r="D216" s="29">
        <v>53082</v>
      </c>
      <c r="E216" s="27">
        <v>0</v>
      </c>
      <c r="F216" s="30"/>
      <c r="G216" s="30"/>
      <c r="H216" s="30">
        <v>0</v>
      </c>
      <c r="I216" s="38">
        <v>0</v>
      </c>
      <c r="J216" s="38"/>
    </row>
    <row r="217" s="4" customFormat="1" customHeight="1" spans="1:10">
      <c r="A217" s="24"/>
      <c r="B217" s="24">
        <v>323</v>
      </c>
      <c r="C217" s="24" t="s">
        <v>217</v>
      </c>
      <c r="D217" s="42"/>
      <c r="E217" s="26">
        <f>SUM(E218,E219)</f>
        <v>0</v>
      </c>
      <c r="F217" s="26">
        <f>SUM(F218,F219)</f>
        <v>0</v>
      </c>
      <c r="G217" s="26">
        <f>SUM(G218,G219)</f>
        <v>0</v>
      </c>
      <c r="H217" s="26">
        <f>SUM(H218,H219)</f>
        <v>0</v>
      </c>
      <c r="I217" s="39">
        <v>0</v>
      </c>
      <c r="J217" s="39"/>
    </row>
    <row r="218" customHeight="1" spans="1:10">
      <c r="A218" s="28"/>
      <c r="B218" s="28">
        <v>3231</v>
      </c>
      <c r="C218" s="28" t="s">
        <v>218</v>
      </c>
      <c r="D218" s="29">
        <v>53082</v>
      </c>
      <c r="E218" s="27">
        <v>0</v>
      </c>
      <c r="F218" s="30"/>
      <c r="G218" s="30"/>
      <c r="H218" s="30">
        <v>0</v>
      </c>
      <c r="I218" s="38">
        <v>0</v>
      </c>
      <c r="J218" s="38"/>
    </row>
    <row r="219" customHeight="1" spans="1:10">
      <c r="A219" s="28"/>
      <c r="B219" s="28">
        <v>3235</v>
      </c>
      <c r="C219" s="28" t="s">
        <v>306</v>
      </c>
      <c r="D219" s="29">
        <v>53082</v>
      </c>
      <c r="E219" s="27">
        <v>0</v>
      </c>
      <c r="F219" s="30"/>
      <c r="G219" s="30"/>
      <c r="H219" s="30">
        <v>0</v>
      </c>
      <c r="I219" s="38">
        <v>0</v>
      </c>
      <c r="J219" s="38"/>
    </row>
    <row r="220" s="4" customFormat="1" customHeight="1" spans="1:10">
      <c r="A220" s="24"/>
      <c r="B220" s="24">
        <v>4</v>
      </c>
      <c r="C220" s="24" t="s">
        <v>258</v>
      </c>
      <c r="D220" s="42"/>
      <c r="E220" s="26">
        <f>E221</f>
        <v>0</v>
      </c>
      <c r="F220" s="26">
        <f>F221</f>
        <v>0</v>
      </c>
      <c r="G220" s="26">
        <f>G221</f>
        <v>0</v>
      </c>
      <c r="H220" s="26">
        <f>H221</f>
        <v>0</v>
      </c>
      <c r="I220" s="39">
        <v>0</v>
      </c>
      <c r="J220" s="39"/>
    </row>
    <row r="221" s="4" customFormat="1" customHeight="1" spans="1:10">
      <c r="A221" s="24"/>
      <c r="B221" s="24">
        <v>42</v>
      </c>
      <c r="C221" s="24" t="s">
        <v>259</v>
      </c>
      <c r="D221" s="42"/>
      <c r="E221" s="26">
        <f>SUM(E222,E224)</f>
        <v>0</v>
      </c>
      <c r="F221" s="26">
        <f>SUM(F222,F224)</f>
        <v>0</v>
      </c>
      <c r="G221" s="26">
        <f>SUM(G222,G224)</f>
        <v>0</v>
      </c>
      <c r="H221" s="26">
        <f>SUM(H222,H224)</f>
        <v>0</v>
      </c>
      <c r="I221" s="39">
        <v>0</v>
      </c>
      <c r="J221" s="39"/>
    </row>
    <row r="222" s="4" customFormat="1" customHeight="1" spans="1:10">
      <c r="A222" s="24"/>
      <c r="B222" s="24">
        <v>422</v>
      </c>
      <c r="C222" s="24" t="s">
        <v>260</v>
      </c>
      <c r="D222" s="42"/>
      <c r="E222" s="26">
        <f>E223</f>
        <v>0</v>
      </c>
      <c r="F222" s="31">
        <v>0</v>
      </c>
      <c r="G222" s="31">
        <v>0</v>
      </c>
      <c r="H222" s="31">
        <v>0</v>
      </c>
      <c r="I222" s="39">
        <v>0</v>
      </c>
      <c r="J222" s="39"/>
    </row>
    <row r="223" customHeight="1" spans="1:10">
      <c r="A223" s="28"/>
      <c r="B223" s="28">
        <v>4221</v>
      </c>
      <c r="C223" s="28" t="s">
        <v>307</v>
      </c>
      <c r="D223" s="29">
        <v>53082</v>
      </c>
      <c r="E223" s="27">
        <v>0</v>
      </c>
      <c r="F223" s="30"/>
      <c r="G223" s="30"/>
      <c r="H223" s="30">
        <v>0</v>
      </c>
      <c r="I223" s="38">
        <v>0</v>
      </c>
      <c r="J223" s="38"/>
    </row>
    <row r="224" s="4" customFormat="1" customHeight="1" spans="1:10">
      <c r="A224" s="24"/>
      <c r="B224" s="24">
        <v>424</v>
      </c>
      <c r="C224" s="24" t="s">
        <v>264</v>
      </c>
      <c r="D224" s="42"/>
      <c r="E224" s="26">
        <f>E225</f>
        <v>0</v>
      </c>
      <c r="F224" s="31">
        <v>0</v>
      </c>
      <c r="G224" s="31">
        <v>0</v>
      </c>
      <c r="H224" s="31">
        <v>0</v>
      </c>
      <c r="I224" s="39">
        <v>0</v>
      </c>
      <c r="J224" s="39"/>
    </row>
    <row r="225" customHeight="1" spans="1:10">
      <c r="A225" s="28"/>
      <c r="B225" s="28">
        <v>4241</v>
      </c>
      <c r="C225" s="28" t="s">
        <v>303</v>
      </c>
      <c r="D225" s="29">
        <v>53082</v>
      </c>
      <c r="E225" s="27">
        <v>0</v>
      </c>
      <c r="F225" s="30"/>
      <c r="G225" s="30"/>
      <c r="H225" s="30">
        <v>0</v>
      </c>
      <c r="I225" s="38">
        <v>0</v>
      </c>
      <c r="J225" s="38"/>
    </row>
    <row r="226" customHeight="1" spans="1:10">
      <c r="A226" s="28" t="s">
        <v>308</v>
      </c>
      <c r="B226" s="28" t="s">
        <v>198</v>
      </c>
      <c r="C226" s="28" t="s">
        <v>309</v>
      </c>
      <c r="D226" s="29"/>
      <c r="E226" s="27">
        <f>E227</f>
        <v>0</v>
      </c>
      <c r="F226" s="27">
        <v>740.36</v>
      </c>
      <c r="G226" s="27">
        <f>G227</f>
        <v>0</v>
      </c>
      <c r="H226" s="27">
        <f>H227</f>
        <v>740.36</v>
      </c>
      <c r="I226" s="38"/>
      <c r="J226" s="38"/>
    </row>
    <row r="227" s="4" customFormat="1" customHeight="1" spans="1:10">
      <c r="A227" s="24"/>
      <c r="B227" s="24">
        <v>3</v>
      </c>
      <c r="C227" s="24" t="s">
        <v>200</v>
      </c>
      <c r="D227" s="42"/>
      <c r="E227" s="26">
        <f>E228</f>
        <v>0</v>
      </c>
      <c r="F227" s="26">
        <f t="shared" ref="F227:H228" si="18">F228</f>
        <v>740.36</v>
      </c>
      <c r="G227" s="26"/>
      <c r="H227" s="26">
        <f t="shared" si="18"/>
        <v>740.36</v>
      </c>
      <c r="I227" s="39"/>
      <c r="J227" s="39"/>
    </row>
    <row r="228" s="4" customFormat="1" customHeight="1" spans="1:10">
      <c r="A228" s="24"/>
      <c r="B228" s="24">
        <v>38</v>
      </c>
      <c r="C228" s="24" t="s">
        <v>310</v>
      </c>
      <c r="D228" s="42"/>
      <c r="E228" s="26">
        <f>E229</f>
        <v>0</v>
      </c>
      <c r="F228" s="26">
        <f t="shared" si="18"/>
        <v>740.36</v>
      </c>
      <c r="G228" s="26"/>
      <c r="H228" s="26">
        <f t="shared" si="18"/>
        <v>740.36</v>
      </c>
      <c r="I228" s="39"/>
      <c r="J228" s="39"/>
    </row>
    <row r="229" s="4" customFormat="1" customHeight="1" spans="1:10">
      <c r="A229" s="24"/>
      <c r="B229" s="24">
        <v>381</v>
      </c>
      <c r="C229" s="24" t="s">
        <v>257</v>
      </c>
      <c r="D229" s="42"/>
      <c r="E229" s="26">
        <v>0</v>
      </c>
      <c r="F229" s="31">
        <v>740.36</v>
      </c>
      <c r="G229" s="31"/>
      <c r="H229" s="31">
        <f>H230</f>
        <v>740.36</v>
      </c>
      <c r="I229" s="39"/>
      <c r="J229" s="39"/>
    </row>
    <row r="230" customHeight="1" spans="1:10">
      <c r="A230" s="28"/>
      <c r="B230" s="28">
        <v>3812</v>
      </c>
      <c r="C230" s="28" t="s">
        <v>162</v>
      </c>
      <c r="D230" s="29">
        <v>53102</v>
      </c>
      <c r="E230" s="27">
        <v>0</v>
      </c>
      <c r="F230" s="30"/>
      <c r="G230" s="30"/>
      <c r="H230" s="30">
        <v>740.36</v>
      </c>
      <c r="I230" s="38"/>
      <c r="J230" s="38"/>
    </row>
    <row r="231" customHeight="1" spans="1:10">
      <c r="A231" s="21">
        <v>2402</v>
      </c>
      <c r="B231" s="22" t="s">
        <v>195</v>
      </c>
      <c r="C231" s="21" t="s">
        <v>311</v>
      </c>
      <c r="D231" s="22"/>
      <c r="E231" s="23">
        <f>SUM(E232,E237)</f>
        <v>0</v>
      </c>
      <c r="F231" s="23">
        <f>SUM(F232,F237)</f>
        <v>4413.06</v>
      </c>
      <c r="G231" s="23">
        <f>SUM(G232,G237)</f>
        <v>0</v>
      </c>
      <c r="H231" s="23">
        <f>SUM(H232,H238)</f>
        <v>13000.31</v>
      </c>
      <c r="I231" s="44">
        <v>0</v>
      </c>
      <c r="J231" s="44"/>
    </row>
    <row r="232" customHeight="1" spans="1:10">
      <c r="A232" s="24" t="s">
        <v>312</v>
      </c>
      <c r="B232" s="25" t="s">
        <v>198</v>
      </c>
      <c r="C232" s="24" t="s">
        <v>313</v>
      </c>
      <c r="D232" s="25"/>
      <c r="E232" s="26">
        <f>E233</f>
        <v>0</v>
      </c>
      <c r="F232" s="26">
        <f>SUM(F233)</f>
        <v>4413.06</v>
      </c>
      <c r="G232" s="26">
        <f>SUM(G233)</f>
        <v>0</v>
      </c>
      <c r="H232" s="26">
        <f>H233</f>
        <v>8587.25</v>
      </c>
      <c r="I232" s="37">
        <v>0</v>
      </c>
      <c r="J232" s="45"/>
    </row>
    <row r="233" customHeight="1" spans="1:10">
      <c r="A233" s="25"/>
      <c r="B233" s="24">
        <v>3</v>
      </c>
      <c r="C233" s="24" t="s">
        <v>200</v>
      </c>
      <c r="D233" s="25"/>
      <c r="E233" s="26">
        <f t="shared" ref="E233:G234" si="19">E234</f>
        <v>0</v>
      </c>
      <c r="F233" s="26">
        <f t="shared" si="19"/>
        <v>4413.06</v>
      </c>
      <c r="G233" s="26">
        <f t="shared" si="19"/>
        <v>0</v>
      </c>
      <c r="H233" s="26">
        <f>H234</f>
        <v>8587.25</v>
      </c>
      <c r="I233" s="37">
        <v>0</v>
      </c>
      <c r="J233" s="37"/>
    </row>
    <row r="234" customHeight="1" spans="1:10">
      <c r="A234" s="25"/>
      <c r="B234" s="24">
        <v>32</v>
      </c>
      <c r="C234" s="24" t="s">
        <v>201</v>
      </c>
      <c r="D234" s="25"/>
      <c r="E234" s="26">
        <f t="shared" si="19"/>
        <v>0</v>
      </c>
      <c r="F234" s="26">
        <f t="shared" si="19"/>
        <v>4413.06</v>
      </c>
      <c r="G234" s="26">
        <f t="shared" si="19"/>
        <v>0</v>
      </c>
      <c r="H234" s="26">
        <f>SUM(H235)</f>
        <v>8587.25</v>
      </c>
      <c r="I234" s="37">
        <v>0</v>
      </c>
      <c r="J234" s="37"/>
    </row>
    <row r="235" customHeight="1" spans="1:10">
      <c r="A235" s="25"/>
      <c r="B235" s="24">
        <v>322</v>
      </c>
      <c r="C235" s="24" t="s">
        <v>246</v>
      </c>
      <c r="D235" s="25"/>
      <c r="E235" s="26">
        <f>E236</f>
        <v>0</v>
      </c>
      <c r="F235" s="30">
        <v>4413.06</v>
      </c>
      <c r="G235" s="30"/>
      <c r="H235" s="31">
        <f>H236</f>
        <v>8587.25</v>
      </c>
      <c r="I235" s="39">
        <v>0</v>
      </c>
      <c r="J235" s="39"/>
    </row>
    <row r="236" customHeight="1" spans="1:10">
      <c r="A236" s="32"/>
      <c r="B236" s="28">
        <v>3224</v>
      </c>
      <c r="C236" s="28" t="s">
        <v>314</v>
      </c>
      <c r="D236" s="29">
        <v>48007</v>
      </c>
      <c r="E236" s="27">
        <v>0</v>
      </c>
      <c r="F236" s="30"/>
      <c r="G236" s="30"/>
      <c r="H236" s="30">
        <v>8587.25</v>
      </c>
      <c r="I236" s="38">
        <v>0</v>
      </c>
      <c r="J236" s="38"/>
    </row>
    <row r="237" customHeight="1" spans="1:10">
      <c r="A237" s="25" t="s">
        <v>315</v>
      </c>
      <c r="B237" s="24" t="s">
        <v>198</v>
      </c>
      <c r="C237" s="24" t="s">
        <v>316</v>
      </c>
      <c r="D237" s="25"/>
      <c r="E237" s="26">
        <f t="shared" ref="E237:H238" si="20">E238</f>
        <v>0</v>
      </c>
      <c r="F237" s="26">
        <f t="shared" si="20"/>
        <v>0</v>
      </c>
      <c r="G237" s="26">
        <f t="shared" si="20"/>
        <v>0</v>
      </c>
      <c r="H237" s="26">
        <f t="shared" si="20"/>
        <v>4413.06</v>
      </c>
      <c r="I237" s="39">
        <v>0</v>
      </c>
      <c r="J237" s="39"/>
    </row>
    <row r="238" customHeight="1" spans="1:10">
      <c r="A238" s="25"/>
      <c r="B238" s="24">
        <v>3</v>
      </c>
      <c r="C238" s="24" t="s">
        <v>200</v>
      </c>
      <c r="D238" s="25"/>
      <c r="E238" s="26">
        <f>E239</f>
        <v>0</v>
      </c>
      <c r="F238" s="31">
        <f t="shared" si="20"/>
        <v>0</v>
      </c>
      <c r="G238" s="31">
        <f t="shared" si="20"/>
        <v>0</v>
      </c>
      <c r="H238" s="31">
        <f t="shared" si="20"/>
        <v>4413.06</v>
      </c>
      <c r="I238" s="39">
        <v>0</v>
      </c>
      <c r="J238" s="39"/>
    </row>
    <row r="239" s="4" customFormat="1" customHeight="1" spans="1:10">
      <c r="A239" s="24"/>
      <c r="B239" s="24">
        <v>32</v>
      </c>
      <c r="C239" s="24" t="s">
        <v>201</v>
      </c>
      <c r="D239" s="42"/>
      <c r="E239" s="26">
        <f>E240</f>
        <v>0</v>
      </c>
      <c r="F239" s="31">
        <f>F240</f>
        <v>0</v>
      </c>
      <c r="G239" s="31">
        <f>F239</f>
        <v>0</v>
      </c>
      <c r="H239" s="31">
        <f>H240</f>
        <v>4413.06</v>
      </c>
      <c r="I239" s="39">
        <v>0</v>
      </c>
      <c r="J239" s="39"/>
    </row>
    <row r="240" customHeight="1" spans="1:10">
      <c r="A240" s="25"/>
      <c r="B240" s="24">
        <v>323</v>
      </c>
      <c r="C240" s="24" t="s">
        <v>217</v>
      </c>
      <c r="D240" s="25"/>
      <c r="E240" s="26">
        <f>E241</f>
        <v>0</v>
      </c>
      <c r="F240" s="26">
        <v>0</v>
      </c>
      <c r="G240" s="26">
        <f>F240</f>
        <v>0</v>
      </c>
      <c r="H240" s="26">
        <f>H241</f>
        <v>4413.06</v>
      </c>
      <c r="I240" s="39">
        <v>0</v>
      </c>
      <c r="J240" s="39"/>
    </row>
    <row r="241" customHeight="1" spans="1:10">
      <c r="A241" s="28"/>
      <c r="B241" s="28">
        <v>3232</v>
      </c>
      <c r="C241" s="28" t="s">
        <v>219</v>
      </c>
      <c r="D241" s="29">
        <v>11001</v>
      </c>
      <c r="E241" s="27">
        <v>0</v>
      </c>
      <c r="F241" s="27"/>
      <c r="G241" s="27">
        <v>0</v>
      </c>
      <c r="H241" s="27">
        <v>4413.06</v>
      </c>
      <c r="I241" s="41">
        <v>0</v>
      </c>
      <c r="J241" s="41"/>
    </row>
    <row r="242" customHeight="1" spans="1:10">
      <c r="A242" s="21">
        <v>2406</v>
      </c>
      <c r="B242" s="22" t="s">
        <v>195</v>
      </c>
      <c r="C242" s="21" t="s">
        <v>317</v>
      </c>
      <c r="D242" s="22"/>
      <c r="E242" s="23">
        <f>SUM(E243,E250)</f>
        <v>0</v>
      </c>
      <c r="F242" s="23">
        <f>SUM(F243,F250)</f>
        <v>344.86</v>
      </c>
      <c r="G242" s="23">
        <f>SUM(G243,G250)</f>
        <v>0</v>
      </c>
      <c r="H242" s="23">
        <f>SUM(H243,H250)</f>
        <v>861</v>
      </c>
      <c r="I242" s="46" t="e">
        <f t="shared" ref="I242:I247" si="21">H242/E242*100</f>
        <v>#DIV/0!</v>
      </c>
      <c r="J242" s="46"/>
    </row>
    <row r="243" customHeight="1" spans="1:10">
      <c r="A243" s="24" t="s">
        <v>318</v>
      </c>
      <c r="B243" s="25" t="s">
        <v>198</v>
      </c>
      <c r="C243" s="24" t="s">
        <v>317</v>
      </c>
      <c r="D243" s="25"/>
      <c r="E243" s="26">
        <f>E244</f>
        <v>0</v>
      </c>
      <c r="F243" s="26">
        <f t="shared" ref="F243:H244" si="22">F244</f>
        <v>14.86</v>
      </c>
      <c r="G243" s="26">
        <f t="shared" si="22"/>
        <v>0</v>
      </c>
      <c r="H243" s="26">
        <f t="shared" si="22"/>
        <v>0</v>
      </c>
      <c r="I243" s="37" t="e">
        <f t="shared" si="21"/>
        <v>#DIV/0!</v>
      </c>
      <c r="J243" s="37"/>
    </row>
    <row r="244" customHeight="1" spans="1:10">
      <c r="A244" s="25"/>
      <c r="B244" s="24">
        <v>4</v>
      </c>
      <c r="C244" s="24" t="s">
        <v>258</v>
      </c>
      <c r="D244" s="25"/>
      <c r="E244" s="26">
        <f>E245</f>
        <v>0</v>
      </c>
      <c r="F244" s="26">
        <f t="shared" si="22"/>
        <v>14.86</v>
      </c>
      <c r="G244" s="26">
        <f t="shared" si="22"/>
        <v>0</v>
      </c>
      <c r="H244" s="26">
        <f t="shared" si="22"/>
        <v>0</v>
      </c>
      <c r="I244" s="37" t="e">
        <f t="shared" si="21"/>
        <v>#DIV/0!</v>
      </c>
      <c r="J244" s="37"/>
    </row>
    <row r="245" customHeight="1" spans="1:10">
      <c r="A245" s="25"/>
      <c r="B245" s="24">
        <v>42</v>
      </c>
      <c r="C245" s="24" t="s">
        <v>259</v>
      </c>
      <c r="D245" s="25"/>
      <c r="E245" s="26">
        <f>SUM(E246)</f>
        <v>0</v>
      </c>
      <c r="F245" s="26">
        <f>SUM(F246)</f>
        <v>14.86</v>
      </c>
      <c r="G245" s="26">
        <f>SUM(G246)</f>
        <v>0</v>
      </c>
      <c r="H245" s="26">
        <f>SUM(H246)</f>
        <v>0</v>
      </c>
      <c r="I245" s="39" t="e">
        <f t="shared" si="21"/>
        <v>#DIV/0!</v>
      </c>
      <c r="J245" s="39"/>
    </row>
    <row r="246" customHeight="1" spans="1:10">
      <c r="A246" s="25"/>
      <c r="B246" s="24">
        <v>424</v>
      </c>
      <c r="C246" s="24" t="s">
        <v>264</v>
      </c>
      <c r="D246" s="25"/>
      <c r="E246" s="26">
        <f>SUM(E247:E249)</f>
        <v>0</v>
      </c>
      <c r="F246" s="30">
        <v>14.86</v>
      </c>
      <c r="G246" s="30"/>
      <c r="H246" s="26">
        <f>SUM(H247:H249)</f>
        <v>0</v>
      </c>
      <c r="I246" s="39" t="e">
        <f t="shared" si="21"/>
        <v>#DIV/0!</v>
      </c>
      <c r="J246" s="39"/>
    </row>
    <row r="247" customHeight="1" spans="1:10">
      <c r="A247" s="28"/>
      <c r="B247" s="28">
        <v>4241</v>
      </c>
      <c r="C247" s="28" t="s">
        <v>261</v>
      </c>
      <c r="D247" s="29">
        <v>32400</v>
      </c>
      <c r="E247" s="27">
        <v>0</v>
      </c>
      <c r="F247" s="30"/>
      <c r="G247" s="30"/>
      <c r="H247" s="30">
        <v>0</v>
      </c>
      <c r="I247" s="38" t="e">
        <f t="shared" si="21"/>
        <v>#DIV/0!</v>
      </c>
      <c r="J247" s="38"/>
    </row>
    <row r="248" customHeight="1" spans="1:10">
      <c r="A248" s="28"/>
      <c r="B248" s="28">
        <v>4241</v>
      </c>
      <c r="C248" s="28" t="s">
        <v>261</v>
      </c>
      <c r="D248" s="29">
        <v>53082</v>
      </c>
      <c r="E248" s="27">
        <v>0</v>
      </c>
      <c r="F248" s="30"/>
      <c r="G248" s="30"/>
      <c r="H248" s="30">
        <v>0</v>
      </c>
      <c r="I248" s="38">
        <v>0</v>
      </c>
      <c r="J248" s="38"/>
    </row>
    <row r="249" customHeight="1" spans="1:10">
      <c r="A249" s="28"/>
      <c r="B249" s="28">
        <v>4241</v>
      </c>
      <c r="C249" s="28" t="s">
        <v>263</v>
      </c>
      <c r="D249" s="29">
        <v>47400</v>
      </c>
      <c r="E249" s="27">
        <v>0</v>
      </c>
      <c r="F249" s="30"/>
      <c r="G249" s="30"/>
      <c r="H249" s="30">
        <v>0</v>
      </c>
      <c r="I249" s="38">
        <v>0</v>
      </c>
      <c r="J249" s="38"/>
    </row>
    <row r="250" customHeight="1" spans="1:10">
      <c r="A250" s="24" t="s">
        <v>319</v>
      </c>
      <c r="B250" s="25" t="s">
        <v>198</v>
      </c>
      <c r="C250" s="24" t="s">
        <v>320</v>
      </c>
      <c r="D250" s="25"/>
      <c r="E250" s="26">
        <f>E251</f>
        <v>0</v>
      </c>
      <c r="F250" s="26">
        <f t="shared" ref="F250:H252" si="23">F251</f>
        <v>330</v>
      </c>
      <c r="G250" s="26">
        <f t="shared" si="23"/>
        <v>0</v>
      </c>
      <c r="H250" s="26">
        <f t="shared" si="23"/>
        <v>861</v>
      </c>
      <c r="I250" s="37" t="e">
        <f>H250/E250*100</f>
        <v>#DIV/0!</v>
      </c>
      <c r="J250" s="37"/>
    </row>
    <row r="251" customHeight="1" spans="1:10">
      <c r="A251" s="25"/>
      <c r="B251" s="24">
        <v>4</v>
      </c>
      <c r="C251" s="24" t="s">
        <v>258</v>
      </c>
      <c r="D251" s="25"/>
      <c r="E251" s="26">
        <f>E252</f>
        <v>0</v>
      </c>
      <c r="F251" s="26">
        <f t="shared" si="23"/>
        <v>330</v>
      </c>
      <c r="G251" s="26">
        <f t="shared" si="23"/>
        <v>0</v>
      </c>
      <c r="H251" s="26">
        <f t="shared" si="23"/>
        <v>861</v>
      </c>
      <c r="I251" s="37" t="e">
        <f>H251/E251*100</f>
        <v>#DIV/0!</v>
      </c>
      <c r="J251" s="37"/>
    </row>
    <row r="252" customHeight="1" spans="1:10">
      <c r="A252" s="25"/>
      <c r="B252" s="24">
        <v>42</v>
      </c>
      <c r="C252" s="24" t="s">
        <v>259</v>
      </c>
      <c r="D252" s="25"/>
      <c r="E252" s="26">
        <f>E253</f>
        <v>0</v>
      </c>
      <c r="F252" s="26">
        <f t="shared" si="23"/>
        <v>330</v>
      </c>
      <c r="G252" s="26">
        <f t="shared" si="23"/>
        <v>0</v>
      </c>
      <c r="H252" s="26">
        <f t="shared" si="23"/>
        <v>861</v>
      </c>
      <c r="I252" s="39" t="e">
        <f>H252/E252*100</f>
        <v>#DIV/0!</v>
      </c>
      <c r="J252" s="39"/>
    </row>
    <row r="253" customHeight="1" spans="1:10">
      <c r="A253" s="25"/>
      <c r="B253" s="24" t="s">
        <v>321</v>
      </c>
      <c r="C253" s="24" t="s">
        <v>264</v>
      </c>
      <c r="D253" s="25"/>
      <c r="E253" s="26">
        <f>SUM(E254:E257)</f>
        <v>0</v>
      </c>
      <c r="F253" s="27">
        <v>330</v>
      </c>
      <c r="G253" s="27"/>
      <c r="H253" s="26">
        <f>SUM(H254:H257)</f>
        <v>861</v>
      </c>
      <c r="I253" s="39" t="e">
        <f>H253/E253*100</f>
        <v>#DIV/0!</v>
      </c>
      <c r="J253" s="39"/>
    </row>
    <row r="254" customHeight="1" spans="1:10">
      <c r="A254" s="28"/>
      <c r="B254" s="28" t="s">
        <v>322</v>
      </c>
      <c r="C254" s="28" t="s">
        <v>265</v>
      </c>
      <c r="D254" s="29">
        <v>11001</v>
      </c>
      <c r="E254" s="27">
        <v>0</v>
      </c>
      <c r="F254" s="30"/>
      <c r="G254" s="30"/>
      <c r="H254" s="30">
        <v>330</v>
      </c>
      <c r="I254" s="38">
        <v>0</v>
      </c>
      <c r="J254" s="39"/>
    </row>
    <row r="255" customHeight="1" spans="1:10">
      <c r="A255" s="28"/>
      <c r="B255" s="28" t="s">
        <v>322</v>
      </c>
      <c r="C255" s="28" t="s">
        <v>265</v>
      </c>
      <c r="D255" s="29">
        <v>47400</v>
      </c>
      <c r="E255" s="27">
        <v>0</v>
      </c>
      <c r="F255" s="30"/>
      <c r="G255" s="30"/>
      <c r="H255" s="30">
        <v>0</v>
      </c>
      <c r="I255" s="38">
        <v>0</v>
      </c>
      <c r="J255" s="39"/>
    </row>
    <row r="256" customHeight="1" spans="1:10">
      <c r="A256" s="28"/>
      <c r="B256" s="28" t="s">
        <v>322</v>
      </c>
      <c r="C256" s="28" t="s">
        <v>265</v>
      </c>
      <c r="D256" s="29">
        <v>53082</v>
      </c>
      <c r="E256" s="27">
        <v>0</v>
      </c>
      <c r="F256" s="30"/>
      <c r="G256" s="30"/>
      <c r="H256" s="30">
        <v>531</v>
      </c>
      <c r="I256" s="38" t="e">
        <f>H256/E256*100</f>
        <v>#DIV/0!</v>
      </c>
      <c r="J256" s="39"/>
    </row>
    <row r="257" customHeight="1" spans="1:10">
      <c r="A257" s="28"/>
      <c r="B257" s="28" t="s">
        <v>322</v>
      </c>
      <c r="C257" s="28" t="s">
        <v>265</v>
      </c>
      <c r="D257" s="29">
        <v>32400</v>
      </c>
      <c r="E257" s="27">
        <v>0</v>
      </c>
      <c r="F257" s="30"/>
      <c r="G257" s="30"/>
      <c r="H257" s="30">
        <v>0</v>
      </c>
      <c r="I257" s="38">
        <v>0</v>
      </c>
      <c r="J257" s="39"/>
    </row>
    <row r="258" customHeight="1" spans="1:10">
      <c r="A258" s="21">
        <v>9108</v>
      </c>
      <c r="B258" s="22" t="s">
        <v>195</v>
      </c>
      <c r="C258" s="21" t="s">
        <v>323</v>
      </c>
      <c r="D258" s="22"/>
      <c r="E258" s="23">
        <f>SUM(E259)</f>
        <v>27072.2</v>
      </c>
      <c r="F258" s="23">
        <f>SUM(F259)</f>
        <v>0</v>
      </c>
      <c r="G258" s="23">
        <f>SUM(G259)</f>
        <v>0</v>
      </c>
      <c r="H258" s="23">
        <f>SUM(H259)</f>
        <v>0</v>
      </c>
      <c r="I258" s="37">
        <v>0</v>
      </c>
      <c r="J258" s="37"/>
    </row>
    <row r="259" customHeight="1" spans="1:10">
      <c r="A259" s="24" t="s">
        <v>324</v>
      </c>
      <c r="B259" s="25" t="s">
        <v>198</v>
      </c>
      <c r="C259" s="24" t="s">
        <v>325</v>
      </c>
      <c r="D259" s="25"/>
      <c r="E259" s="26">
        <f>E260</f>
        <v>27072.2</v>
      </c>
      <c r="F259" s="26">
        <f>F260</f>
        <v>0</v>
      </c>
      <c r="G259" s="26">
        <f>G260+G271</f>
        <v>0</v>
      </c>
      <c r="H259" s="26">
        <f>H260</f>
        <v>0</v>
      </c>
      <c r="I259" s="37">
        <v>0</v>
      </c>
      <c r="J259" s="37"/>
    </row>
    <row r="260" customHeight="1" spans="1:10">
      <c r="A260" s="25"/>
      <c r="B260" s="24">
        <v>3</v>
      </c>
      <c r="C260" s="24" t="s">
        <v>200</v>
      </c>
      <c r="D260" s="25"/>
      <c r="E260" s="26">
        <f>SUM(E261,E271)</f>
        <v>27072.2</v>
      </c>
      <c r="F260" s="26">
        <f>SUM(F261)</f>
        <v>0</v>
      </c>
      <c r="G260" s="26">
        <f>SUM(G261)</f>
        <v>0</v>
      </c>
      <c r="H260" s="26">
        <f>SUM(H261,H271)</f>
        <v>0</v>
      </c>
      <c r="I260" s="37">
        <v>0</v>
      </c>
      <c r="J260" s="37"/>
    </row>
    <row r="261" customHeight="1" spans="1:10">
      <c r="A261" s="25"/>
      <c r="B261" s="24">
        <v>31</v>
      </c>
      <c r="C261" s="24" t="s">
        <v>252</v>
      </c>
      <c r="D261" s="25"/>
      <c r="E261" s="26">
        <f>SUM(E262,E265,E268)</f>
        <v>26614.31</v>
      </c>
      <c r="F261" s="26">
        <f>SUM(F262,F265,F268,F271)</f>
        <v>0</v>
      </c>
      <c r="G261" s="26">
        <f>SUM(G262,G265,G268)</f>
        <v>0</v>
      </c>
      <c r="H261" s="26">
        <f>SUM(H262,H265,H268)</f>
        <v>0</v>
      </c>
      <c r="I261" s="37">
        <v>0</v>
      </c>
      <c r="J261" s="37"/>
    </row>
    <row r="262" customHeight="1" spans="1:10">
      <c r="A262" s="25"/>
      <c r="B262" s="24">
        <v>311</v>
      </c>
      <c r="C262" s="24" t="s">
        <v>253</v>
      </c>
      <c r="D262" s="25"/>
      <c r="E262" s="26">
        <f>SUM(E263:E264)</f>
        <v>21724.29</v>
      </c>
      <c r="F262" s="27">
        <v>0</v>
      </c>
      <c r="G262" s="27">
        <f>F262</f>
        <v>0</v>
      </c>
      <c r="H262" s="26">
        <f>SUM(H263:H264)</f>
        <v>0</v>
      </c>
      <c r="I262" s="37">
        <v>0</v>
      </c>
      <c r="J262" s="37"/>
    </row>
    <row r="263" customHeight="1" spans="1:10">
      <c r="A263" s="28"/>
      <c r="B263" s="28">
        <v>3111</v>
      </c>
      <c r="C263" s="28" t="s">
        <v>268</v>
      </c>
      <c r="D263" s="29">
        <v>11001</v>
      </c>
      <c r="E263" s="27">
        <v>1469.83</v>
      </c>
      <c r="F263" s="30"/>
      <c r="G263" s="30"/>
      <c r="H263" s="30">
        <v>0</v>
      </c>
      <c r="I263" s="38">
        <v>0</v>
      </c>
      <c r="J263" s="38"/>
    </row>
    <row r="264" customHeight="1" spans="1:10">
      <c r="A264" s="28"/>
      <c r="B264" s="28">
        <v>3111</v>
      </c>
      <c r="C264" s="28" t="s">
        <v>268</v>
      </c>
      <c r="D264" s="29">
        <v>51100</v>
      </c>
      <c r="E264" s="27">
        <v>20254.46</v>
      </c>
      <c r="F264" s="30"/>
      <c r="G264" s="30"/>
      <c r="H264" s="30">
        <v>0</v>
      </c>
      <c r="I264" s="38">
        <v>0</v>
      </c>
      <c r="J264" s="38"/>
    </row>
    <row r="265" customHeight="1" spans="1:10">
      <c r="A265" s="25"/>
      <c r="B265" s="24">
        <v>312</v>
      </c>
      <c r="C265" s="24" t="s">
        <v>254</v>
      </c>
      <c r="D265" s="25"/>
      <c r="E265" s="26">
        <f>SUM(E266:E267)</f>
        <v>1194.51</v>
      </c>
      <c r="F265" s="30">
        <v>0</v>
      </c>
      <c r="G265" s="30">
        <f>F265</f>
        <v>0</v>
      </c>
      <c r="H265" s="31">
        <f>SUM(H266:H267)</f>
        <v>0</v>
      </c>
      <c r="I265" s="39">
        <v>0</v>
      </c>
      <c r="J265" s="39"/>
    </row>
    <row r="266" customHeight="1" spans="1:10">
      <c r="A266" s="28"/>
      <c r="B266" s="28">
        <v>3121</v>
      </c>
      <c r="C266" s="28" t="s">
        <v>254</v>
      </c>
      <c r="D266" s="29">
        <v>11001</v>
      </c>
      <c r="E266" s="27">
        <v>0</v>
      </c>
      <c r="F266" s="30"/>
      <c r="G266" s="30"/>
      <c r="H266" s="30">
        <v>0</v>
      </c>
      <c r="I266" s="38">
        <v>0</v>
      </c>
      <c r="J266" s="38"/>
    </row>
    <row r="267" customHeight="1" spans="1:10">
      <c r="A267" s="28"/>
      <c r="B267" s="28">
        <v>3121</v>
      </c>
      <c r="C267" s="28" t="s">
        <v>254</v>
      </c>
      <c r="D267" s="29">
        <v>51100</v>
      </c>
      <c r="E267" s="27">
        <v>1194.51</v>
      </c>
      <c r="F267" s="30"/>
      <c r="G267" s="30"/>
      <c r="H267" s="30">
        <v>0</v>
      </c>
      <c r="I267" s="38"/>
      <c r="J267" s="38"/>
    </row>
    <row r="268" customHeight="1" spans="1:10">
      <c r="A268" s="25"/>
      <c r="B268" s="24">
        <v>313</v>
      </c>
      <c r="C268" s="24" t="s">
        <v>269</v>
      </c>
      <c r="D268" s="25"/>
      <c r="E268" s="26">
        <f>SUM(E269:E270)</f>
        <v>3695.51</v>
      </c>
      <c r="F268" s="30">
        <v>0</v>
      </c>
      <c r="G268" s="30">
        <f>F268</f>
        <v>0</v>
      </c>
      <c r="H268" s="26">
        <f>SUM(H269:H270)</f>
        <v>0</v>
      </c>
      <c r="I268" s="39">
        <v>0</v>
      </c>
      <c r="J268" s="39"/>
    </row>
    <row r="269" customHeight="1" spans="1:10">
      <c r="A269" s="25"/>
      <c r="B269" s="28">
        <v>3132</v>
      </c>
      <c r="C269" s="28" t="s">
        <v>270</v>
      </c>
      <c r="D269" s="29">
        <v>11001</v>
      </c>
      <c r="E269" s="27">
        <v>122.1</v>
      </c>
      <c r="F269" s="30"/>
      <c r="G269" s="30"/>
      <c r="H269" s="30">
        <v>0</v>
      </c>
      <c r="I269" s="38">
        <v>0</v>
      </c>
      <c r="J269" s="39"/>
    </row>
    <row r="270" customHeight="1" spans="1:10">
      <c r="A270" s="25"/>
      <c r="B270" s="28">
        <v>3132</v>
      </c>
      <c r="C270" s="28" t="s">
        <v>270</v>
      </c>
      <c r="D270" s="29">
        <v>51100</v>
      </c>
      <c r="E270" s="27">
        <v>3573.41</v>
      </c>
      <c r="F270" s="30"/>
      <c r="G270" s="30"/>
      <c r="H270" s="30">
        <v>0</v>
      </c>
      <c r="I270" s="38">
        <v>0</v>
      </c>
      <c r="J270" s="39"/>
    </row>
    <row r="271" s="4" customFormat="1" customHeight="1" spans="1:10">
      <c r="A271" s="25"/>
      <c r="B271" s="24">
        <v>32</v>
      </c>
      <c r="C271" s="24" t="s">
        <v>201</v>
      </c>
      <c r="D271" s="42"/>
      <c r="E271" s="26">
        <f>E272</f>
        <v>457.89</v>
      </c>
      <c r="F271" s="31">
        <f>F272</f>
        <v>0</v>
      </c>
      <c r="G271" s="31">
        <f>G272</f>
        <v>0</v>
      </c>
      <c r="H271" s="31">
        <f>H272</f>
        <v>0</v>
      </c>
      <c r="I271" s="39">
        <v>0</v>
      </c>
      <c r="J271" s="39"/>
    </row>
    <row r="272" s="4" customFormat="1" customHeight="1" spans="1:10">
      <c r="A272" s="25"/>
      <c r="B272" s="24">
        <v>321</v>
      </c>
      <c r="C272" s="24" t="s">
        <v>203</v>
      </c>
      <c r="D272" s="42"/>
      <c r="E272" s="26">
        <f>SUM(E273,E274)</f>
        <v>457.89</v>
      </c>
      <c r="F272" s="30">
        <v>0</v>
      </c>
      <c r="G272" s="30">
        <f>F272</f>
        <v>0</v>
      </c>
      <c r="H272" s="31">
        <f>SUM(H273,H274)</f>
        <v>0</v>
      </c>
      <c r="I272" s="39">
        <v>0</v>
      </c>
      <c r="J272" s="39"/>
    </row>
    <row r="273" customHeight="1" spans="1:10">
      <c r="A273" s="25"/>
      <c r="B273" s="28">
        <v>3212</v>
      </c>
      <c r="C273" s="28" t="s">
        <v>243</v>
      </c>
      <c r="D273" s="29">
        <v>11001</v>
      </c>
      <c r="E273" s="27">
        <v>91.58</v>
      </c>
      <c r="F273" s="30"/>
      <c r="G273" s="30"/>
      <c r="H273" s="30">
        <v>0</v>
      </c>
      <c r="I273" s="38">
        <v>0</v>
      </c>
      <c r="J273" s="39"/>
    </row>
    <row r="274" customHeight="1" spans="1:10">
      <c r="A274" s="25"/>
      <c r="B274" s="28">
        <v>3212</v>
      </c>
      <c r="C274" s="28" t="s">
        <v>243</v>
      </c>
      <c r="D274" s="29">
        <v>51100</v>
      </c>
      <c r="E274" s="27">
        <v>366.31</v>
      </c>
      <c r="F274" s="30"/>
      <c r="G274" s="30"/>
      <c r="H274" s="30">
        <v>0</v>
      </c>
      <c r="I274" s="38">
        <v>0</v>
      </c>
      <c r="J274" s="39"/>
    </row>
    <row r="275" customHeight="1" spans="1:10">
      <c r="A275" s="21">
        <v>9211</v>
      </c>
      <c r="B275" s="22" t="s">
        <v>195</v>
      </c>
      <c r="C275" s="21" t="s">
        <v>326</v>
      </c>
      <c r="D275" s="22"/>
      <c r="E275" s="23">
        <f>SUM(E276)</f>
        <v>0</v>
      </c>
      <c r="F275" s="23">
        <f>SUM(F276)</f>
        <v>54144</v>
      </c>
      <c r="G275" s="23">
        <f>SUM(G276)</f>
        <v>0</v>
      </c>
      <c r="H275" s="23">
        <f>SUM(H276)</f>
        <v>49300.04</v>
      </c>
      <c r="I275" s="37">
        <v>0</v>
      </c>
      <c r="J275" s="37"/>
    </row>
    <row r="276" customHeight="1" spans="1:10">
      <c r="A276" s="24" t="s">
        <v>327</v>
      </c>
      <c r="B276" s="25" t="s">
        <v>198</v>
      </c>
      <c r="C276" s="24" t="s">
        <v>328</v>
      </c>
      <c r="D276" s="25"/>
      <c r="E276" s="26">
        <f>E277</f>
        <v>0</v>
      </c>
      <c r="F276" s="26">
        <f>F277</f>
        <v>54144</v>
      </c>
      <c r="G276" s="26">
        <f>G277+G288</f>
        <v>0</v>
      </c>
      <c r="H276" s="26">
        <f>H277</f>
        <v>49300.04</v>
      </c>
      <c r="I276" s="37">
        <v>0</v>
      </c>
      <c r="J276" s="37"/>
    </row>
    <row r="277" customHeight="1" spans="1:10">
      <c r="A277" s="25"/>
      <c r="B277" s="24">
        <v>3</v>
      </c>
      <c r="C277" s="24" t="s">
        <v>200</v>
      </c>
      <c r="D277" s="25"/>
      <c r="E277" s="26">
        <f>SUM(E278,E288)</f>
        <v>0</v>
      </c>
      <c r="F277" s="26">
        <f>SUM(F278)</f>
        <v>54144</v>
      </c>
      <c r="G277" s="26">
        <f>SUM(G278)</f>
        <v>0</v>
      </c>
      <c r="H277" s="26">
        <f>SUM(H278,H288)</f>
        <v>49300.04</v>
      </c>
      <c r="I277" s="37">
        <v>0</v>
      </c>
      <c r="J277" s="37"/>
    </row>
    <row r="278" customHeight="1" spans="1:10">
      <c r="A278" s="25"/>
      <c r="B278" s="24">
        <v>31</v>
      </c>
      <c r="C278" s="24" t="s">
        <v>252</v>
      </c>
      <c r="D278" s="25"/>
      <c r="E278" s="26">
        <f>SUM(E279,E282,E285)</f>
        <v>0</v>
      </c>
      <c r="F278" s="26">
        <f>SUM(F279,F282,F285,F288)</f>
        <v>54144</v>
      </c>
      <c r="G278" s="26">
        <f>SUM(G279,G282,G285)</f>
        <v>0</v>
      </c>
      <c r="H278" s="26">
        <f>SUM(H279,H282,H285)</f>
        <v>48111.11</v>
      </c>
      <c r="I278" s="37">
        <v>0</v>
      </c>
      <c r="J278" s="37"/>
    </row>
    <row r="279" customHeight="1" spans="1:10">
      <c r="A279" s="25"/>
      <c r="B279" s="24">
        <v>311</v>
      </c>
      <c r="C279" s="24" t="s">
        <v>253</v>
      </c>
      <c r="D279" s="25"/>
      <c r="E279" s="26">
        <f>SUM(E280:E281)</f>
        <v>0</v>
      </c>
      <c r="F279" s="27">
        <v>43502.61</v>
      </c>
      <c r="G279" s="27"/>
      <c r="H279" s="26">
        <f>SUM(H280:H281)</f>
        <v>40385.27</v>
      </c>
      <c r="I279" s="37">
        <v>0</v>
      </c>
      <c r="J279" s="37"/>
    </row>
    <row r="280" customHeight="1" spans="1:10">
      <c r="A280" s="28"/>
      <c r="B280" s="28">
        <v>3111</v>
      </c>
      <c r="C280" s="28" t="s">
        <v>268</v>
      </c>
      <c r="D280" s="29">
        <v>11001</v>
      </c>
      <c r="E280" s="27">
        <v>0</v>
      </c>
      <c r="F280" s="30"/>
      <c r="G280" s="30"/>
      <c r="H280" s="30">
        <v>13443.66</v>
      </c>
      <c r="I280" s="38">
        <v>0</v>
      </c>
      <c r="J280" s="38"/>
    </row>
    <row r="281" customHeight="1" spans="1:10">
      <c r="A281" s="28"/>
      <c r="B281" s="28">
        <v>3111</v>
      </c>
      <c r="C281" s="28" t="s">
        <v>268</v>
      </c>
      <c r="D281" s="29">
        <v>51100</v>
      </c>
      <c r="E281" s="27">
        <v>0</v>
      </c>
      <c r="F281" s="30"/>
      <c r="G281" s="30"/>
      <c r="H281" s="30">
        <v>26941.61</v>
      </c>
      <c r="I281" s="38">
        <v>0</v>
      </c>
      <c r="J281" s="38"/>
    </row>
    <row r="282" customHeight="1" spans="1:10">
      <c r="A282" s="25"/>
      <c r="B282" s="24">
        <v>312</v>
      </c>
      <c r="C282" s="24" t="s">
        <v>254</v>
      </c>
      <c r="D282" s="25"/>
      <c r="E282" s="26">
        <f>SUM(E283:E284)</f>
        <v>0</v>
      </c>
      <c r="F282" s="30">
        <v>3320.66</v>
      </c>
      <c r="G282" s="30"/>
      <c r="H282" s="31">
        <f>SUM(H283:H284)</f>
        <v>1825.19</v>
      </c>
      <c r="I282" s="39">
        <v>0</v>
      </c>
      <c r="J282" s="39"/>
    </row>
    <row r="283" customHeight="1" spans="1:10">
      <c r="A283" s="28"/>
      <c r="B283" s="28">
        <v>3121</v>
      </c>
      <c r="C283" s="28" t="s">
        <v>254</v>
      </c>
      <c r="D283" s="29">
        <v>11001</v>
      </c>
      <c r="E283" s="27">
        <v>0</v>
      </c>
      <c r="F283" s="30"/>
      <c r="G283" s="30"/>
      <c r="H283" s="30">
        <v>232.52</v>
      </c>
      <c r="I283" s="38">
        <v>0</v>
      </c>
      <c r="J283" s="38"/>
    </row>
    <row r="284" customHeight="1" spans="1:10">
      <c r="A284" s="28"/>
      <c r="B284" s="28">
        <v>3121</v>
      </c>
      <c r="C284" s="28" t="s">
        <v>254</v>
      </c>
      <c r="D284" s="29">
        <v>51100</v>
      </c>
      <c r="E284" s="27">
        <v>0</v>
      </c>
      <c r="F284" s="30"/>
      <c r="G284" s="30"/>
      <c r="H284" s="30">
        <v>1592.67</v>
      </c>
      <c r="I284" s="38"/>
      <c r="J284" s="38"/>
    </row>
    <row r="285" customHeight="1" spans="1:10">
      <c r="A285" s="25"/>
      <c r="B285" s="24">
        <v>313</v>
      </c>
      <c r="C285" s="24" t="s">
        <v>269</v>
      </c>
      <c r="D285" s="25"/>
      <c r="E285" s="26">
        <f>SUM(E286:E287)</f>
        <v>0</v>
      </c>
      <c r="F285" s="30">
        <v>5900.65</v>
      </c>
      <c r="G285" s="30"/>
      <c r="H285" s="26">
        <f>SUM(H286:H287)</f>
        <v>5900.65</v>
      </c>
      <c r="I285" s="39">
        <v>0</v>
      </c>
      <c r="J285" s="39"/>
    </row>
    <row r="286" customHeight="1" spans="1:10">
      <c r="A286" s="25"/>
      <c r="B286" s="28">
        <v>3132</v>
      </c>
      <c r="C286" s="28" t="s">
        <v>270</v>
      </c>
      <c r="D286" s="29">
        <v>11001</v>
      </c>
      <c r="E286" s="27">
        <v>0</v>
      </c>
      <c r="F286" s="30"/>
      <c r="G286" s="30"/>
      <c r="H286" s="30">
        <v>1200</v>
      </c>
      <c r="I286" s="38">
        <v>0</v>
      </c>
      <c r="J286" s="39"/>
    </row>
    <row r="287" customHeight="1" spans="1:10">
      <c r="A287" s="25"/>
      <c r="B287" s="28">
        <v>3132</v>
      </c>
      <c r="C287" s="28" t="s">
        <v>270</v>
      </c>
      <c r="D287" s="29">
        <v>51100</v>
      </c>
      <c r="E287" s="27">
        <v>0</v>
      </c>
      <c r="F287" s="30"/>
      <c r="G287" s="30"/>
      <c r="H287" s="30">
        <v>4700.65</v>
      </c>
      <c r="I287" s="38">
        <v>0</v>
      </c>
      <c r="J287" s="39"/>
    </row>
    <row r="288" s="4" customFormat="1" customHeight="1" spans="1:10">
      <c r="A288" s="25"/>
      <c r="B288" s="24">
        <v>32</v>
      </c>
      <c r="C288" s="24" t="s">
        <v>201</v>
      </c>
      <c r="D288" s="42"/>
      <c r="E288" s="26">
        <f>E289</f>
        <v>0</v>
      </c>
      <c r="F288" s="31">
        <f>F289</f>
        <v>1420.08</v>
      </c>
      <c r="G288" s="31">
        <f>G289</f>
        <v>0</v>
      </c>
      <c r="H288" s="31">
        <f>H289</f>
        <v>1188.93</v>
      </c>
      <c r="I288" s="39">
        <v>0</v>
      </c>
      <c r="J288" s="39"/>
    </row>
    <row r="289" s="4" customFormat="1" customHeight="1" spans="1:10">
      <c r="A289" s="25"/>
      <c r="B289" s="24">
        <v>321</v>
      </c>
      <c r="C289" s="24" t="s">
        <v>203</v>
      </c>
      <c r="D289" s="42"/>
      <c r="E289" s="26">
        <f>SUM(E291,E292)</f>
        <v>0</v>
      </c>
      <c r="F289" s="31">
        <v>1420.08</v>
      </c>
      <c r="G289" s="31"/>
      <c r="H289" s="31">
        <f>SUM(H290,H291,H292)</f>
        <v>1188.93</v>
      </c>
      <c r="I289" s="39">
        <v>0</v>
      </c>
      <c r="J289" s="39"/>
    </row>
    <row r="290" customHeight="1" spans="1:10">
      <c r="A290" s="32"/>
      <c r="B290" s="28">
        <v>3211</v>
      </c>
      <c r="C290" s="28" t="s">
        <v>204</v>
      </c>
      <c r="D290" s="29">
        <v>51100</v>
      </c>
      <c r="E290" s="27">
        <v>0</v>
      </c>
      <c r="F290" s="30"/>
      <c r="G290" s="30"/>
      <c r="H290" s="30">
        <v>265.45</v>
      </c>
      <c r="I290" s="38"/>
      <c r="J290" s="38"/>
    </row>
    <row r="291" customHeight="1" spans="1:10">
      <c r="A291" s="25"/>
      <c r="B291" s="28">
        <v>3212</v>
      </c>
      <c r="C291" s="28" t="s">
        <v>243</v>
      </c>
      <c r="D291" s="29">
        <v>11001</v>
      </c>
      <c r="E291" s="27">
        <v>0</v>
      </c>
      <c r="F291" s="30"/>
      <c r="G291" s="30"/>
      <c r="H291" s="30">
        <v>190.86</v>
      </c>
      <c r="I291" s="38">
        <v>0</v>
      </c>
      <c r="J291" s="39"/>
    </row>
    <row r="292" customHeight="1" spans="1:10">
      <c r="A292" s="25"/>
      <c r="B292" s="28">
        <v>3212</v>
      </c>
      <c r="C292" s="28" t="s">
        <v>243</v>
      </c>
      <c r="D292" s="29">
        <v>51100</v>
      </c>
      <c r="E292" s="27">
        <v>0</v>
      </c>
      <c r="F292" s="30"/>
      <c r="G292" s="30"/>
      <c r="H292" s="30">
        <v>732.62</v>
      </c>
      <c r="I292" s="38">
        <v>0</v>
      </c>
      <c r="J292" s="39"/>
    </row>
    <row r="293" customHeight="1" spans="1:10">
      <c r="A293" s="21">
        <v>9212</v>
      </c>
      <c r="B293" s="22" t="s">
        <v>195</v>
      </c>
      <c r="C293" s="21" t="s">
        <v>329</v>
      </c>
      <c r="D293" s="22"/>
      <c r="E293" s="23">
        <f>SUM(E294)</f>
        <v>0</v>
      </c>
      <c r="F293" s="23">
        <f>SUM(F294)</f>
        <v>28780.64</v>
      </c>
      <c r="G293" s="23">
        <f>SUM(G294)</f>
        <v>0</v>
      </c>
      <c r="H293" s="23">
        <f>SUM(H294)</f>
        <v>28780.64</v>
      </c>
      <c r="I293" s="37">
        <v>0</v>
      </c>
      <c r="J293" s="37"/>
    </row>
    <row r="294" customHeight="1" spans="1:10">
      <c r="A294" s="24" t="s">
        <v>330</v>
      </c>
      <c r="B294" s="25" t="s">
        <v>198</v>
      </c>
      <c r="C294" s="24" t="s">
        <v>331</v>
      </c>
      <c r="D294" s="25"/>
      <c r="E294" s="26">
        <f>E295</f>
        <v>0</v>
      </c>
      <c r="F294" s="26">
        <f>F295</f>
        <v>28780.64</v>
      </c>
      <c r="G294" s="26">
        <f>G295</f>
        <v>0</v>
      </c>
      <c r="H294" s="26">
        <f>H295</f>
        <v>28780.64</v>
      </c>
      <c r="I294" s="37">
        <v>0</v>
      </c>
      <c r="J294" s="37"/>
    </row>
    <row r="295" customHeight="1" spans="1:10">
      <c r="A295" s="25"/>
      <c r="B295" s="24">
        <v>3</v>
      </c>
      <c r="C295" s="24" t="s">
        <v>200</v>
      </c>
      <c r="D295" s="25"/>
      <c r="E295" s="26">
        <f>SUM(E296,E306)</f>
        <v>0</v>
      </c>
      <c r="F295" s="26">
        <f>SUM(F296)</f>
        <v>28780.64</v>
      </c>
      <c r="G295" s="26">
        <f>SUM(G296,G306)</f>
        <v>0</v>
      </c>
      <c r="H295" s="26">
        <f>SUM(H296,H306)</f>
        <v>28780.64</v>
      </c>
      <c r="I295" s="37">
        <v>0</v>
      </c>
      <c r="J295" s="37"/>
    </row>
    <row r="296" customHeight="1" spans="1:10">
      <c r="A296" s="25"/>
      <c r="B296" s="24">
        <v>31</v>
      </c>
      <c r="C296" s="24" t="s">
        <v>252</v>
      </c>
      <c r="D296" s="25"/>
      <c r="E296" s="26">
        <f>SUM(E297,E300,E303)</f>
        <v>0</v>
      </c>
      <c r="F296" s="26">
        <f>SUM(F297,F300,F303,F306)</f>
        <v>28780.64</v>
      </c>
      <c r="G296" s="26">
        <f>SUM(G297,G300,G303)</f>
        <v>0</v>
      </c>
      <c r="H296" s="26">
        <f>SUM(H297,H300,H303)</f>
        <v>27083.15</v>
      </c>
      <c r="I296" s="37">
        <v>0</v>
      </c>
      <c r="J296" s="37"/>
    </row>
    <row r="297" customHeight="1" spans="1:10">
      <c r="A297" s="25"/>
      <c r="B297" s="24">
        <v>311</v>
      </c>
      <c r="C297" s="24" t="s">
        <v>253</v>
      </c>
      <c r="D297" s="25"/>
      <c r="E297" s="26">
        <f>SUM(E298:E299)</f>
        <v>0</v>
      </c>
      <c r="F297" s="27">
        <v>20327.99</v>
      </c>
      <c r="G297" s="27"/>
      <c r="H297" s="26">
        <f>SUM(H298:H299)</f>
        <v>20327.99</v>
      </c>
      <c r="I297" s="37">
        <v>0</v>
      </c>
      <c r="J297" s="37"/>
    </row>
    <row r="298" customHeight="1" spans="1:10">
      <c r="A298" s="28"/>
      <c r="B298" s="28">
        <v>3111</v>
      </c>
      <c r="C298" s="28" t="s">
        <v>268</v>
      </c>
      <c r="D298" s="29">
        <v>11001</v>
      </c>
      <c r="E298" s="27">
        <v>0</v>
      </c>
      <c r="F298" s="30"/>
      <c r="G298" s="30"/>
      <c r="H298" s="30">
        <v>12019.9</v>
      </c>
      <c r="I298" s="38">
        <v>0</v>
      </c>
      <c r="J298" s="38"/>
    </row>
    <row r="299" customHeight="1" spans="1:10">
      <c r="A299" s="28"/>
      <c r="B299" s="28">
        <v>3111</v>
      </c>
      <c r="C299" s="28" t="s">
        <v>268</v>
      </c>
      <c r="D299" s="29">
        <v>51100</v>
      </c>
      <c r="E299" s="27">
        <v>0</v>
      </c>
      <c r="F299" s="30"/>
      <c r="G299" s="30"/>
      <c r="H299" s="30">
        <v>8308.09</v>
      </c>
      <c r="I299" s="38">
        <v>0</v>
      </c>
      <c r="J299" s="38"/>
    </row>
    <row r="300" customHeight="1" spans="1:10">
      <c r="A300" s="25"/>
      <c r="B300" s="24">
        <v>312</v>
      </c>
      <c r="C300" s="24" t="s">
        <v>254</v>
      </c>
      <c r="D300" s="25"/>
      <c r="E300" s="26">
        <f>SUM(E301:E302)</f>
        <v>0</v>
      </c>
      <c r="F300" s="30">
        <v>3400</v>
      </c>
      <c r="G300" s="30"/>
      <c r="H300" s="31">
        <f>SUM(H301:H302)</f>
        <v>3400</v>
      </c>
      <c r="I300" s="39">
        <v>0</v>
      </c>
      <c r="J300" s="39"/>
    </row>
    <row r="301" customHeight="1" spans="1:10">
      <c r="A301" s="28"/>
      <c r="B301" s="28">
        <v>3121</v>
      </c>
      <c r="C301" s="28" t="s">
        <v>254</v>
      </c>
      <c r="D301" s="29">
        <v>11001</v>
      </c>
      <c r="E301" s="27">
        <v>0</v>
      </c>
      <c r="F301" s="30"/>
      <c r="G301" s="30"/>
      <c r="H301" s="30">
        <v>600</v>
      </c>
      <c r="I301" s="38">
        <v>0</v>
      </c>
      <c r="J301" s="38"/>
    </row>
    <row r="302" customHeight="1" spans="1:10">
      <c r="A302" s="28"/>
      <c r="B302" s="28">
        <v>3121</v>
      </c>
      <c r="C302" s="28" t="s">
        <v>254</v>
      </c>
      <c r="D302" s="29">
        <v>51100</v>
      </c>
      <c r="E302" s="27">
        <v>0</v>
      </c>
      <c r="F302" s="30"/>
      <c r="G302" s="30"/>
      <c r="H302" s="30">
        <v>2800</v>
      </c>
      <c r="I302" s="38"/>
      <c r="J302" s="38"/>
    </row>
    <row r="303" customHeight="1" spans="1:10">
      <c r="A303" s="25"/>
      <c r="B303" s="24">
        <v>313</v>
      </c>
      <c r="C303" s="24" t="s">
        <v>269</v>
      </c>
      <c r="D303" s="25"/>
      <c r="E303" s="26">
        <f>SUM(E304:E305)</f>
        <v>0</v>
      </c>
      <c r="F303" s="30">
        <v>3355.16</v>
      </c>
      <c r="G303" s="30"/>
      <c r="H303" s="26">
        <f>SUM(H304:H305)</f>
        <v>3355.16</v>
      </c>
      <c r="I303" s="39">
        <v>0</v>
      </c>
      <c r="J303" s="39"/>
    </row>
    <row r="304" customHeight="1" spans="1:10">
      <c r="A304" s="25"/>
      <c r="B304" s="28">
        <v>3132</v>
      </c>
      <c r="C304" s="28" t="s">
        <v>270</v>
      </c>
      <c r="D304" s="29">
        <v>11001</v>
      </c>
      <c r="E304" s="27">
        <v>0</v>
      </c>
      <c r="F304" s="30"/>
      <c r="G304" s="30"/>
      <c r="H304" s="30">
        <v>1022.28</v>
      </c>
      <c r="I304" s="38">
        <v>0</v>
      </c>
      <c r="J304" s="39"/>
    </row>
    <row r="305" customHeight="1" spans="1:10">
      <c r="A305" s="25"/>
      <c r="B305" s="28">
        <v>3132</v>
      </c>
      <c r="C305" s="28" t="s">
        <v>270</v>
      </c>
      <c r="D305" s="29">
        <v>51100</v>
      </c>
      <c r="E305" s="27">
        <v>0</v>
      </c>
      <c r="F305" s="30"/>
      <c r="G305" s="30"/>
      <c r="H305" s="30">
        <v>2332.88</v>
      </c>
      <c r="I305" s="38">
        <v>0</v>
      </c>
      <c r="J305" s="39"/>
    </row>
    <row r="306" customHeight="1" spans="1:10">
      <c r="A306" s="25"/>
      <c r="B306" s="24">
        <v>32</v>
      </c>
      <c r="C306" s="24" t="s">
        <v>201</v>
      </c>
      <c r="D306" s="42"/>
      <c r="E306" s="26">
        <f>E307</f>
        <v>0</v>
      </c>
      <c r="F306" s="31">
        <f>F307+F311</f>
        <v>1697.49</v>
      </c>
      <c r="G306" s="31">
        <f>G307+G311</f>
        <v>0</v>
      </c>
      <c r="H306" s="31">
        <f>H307+H311</f>
        <v>1697.49</v>
      </c>
      <c r="I306" s="39">
        <v>0</v>
      </c>
      <c r="J306" s="39"/>
    </row>
    <row r="307" customHeight="1" spans="1:10">
      <c r="A307" s="25"/>
      <c r="B307" s="24">
        <v>321</v>
      </c>
      <c r="C307" s="24" t="s">
        <v>203</v>
      </c>
      <c r="D307" s="42"/>
      <c r="E307" s="26">
        <f>SUM(E309,E310)</f>
        <v>0</v>
      </c>
      <c r="F307" s="31">
        <v>1066.63</v>
      </c>
      <c r="G307" s="31"/>
      <c r="H307" s="31">
        <f>SUM(H308,H309,H310)</f>
        <v>1066.63</v>
      </c>
      <c r="I307" s="39">
        <v>0</v>
      </c>
      <c r="J307" s="39"/>
    </row>
    <row r="308" customHeight="1" spans="1:10">
      <c r="A308" s="32"/>
      <c r="B308" s="28">
        <v>3211</v>
      </c>
      <c r="C308" s="28" t="s">
        <v>204</v>
      </c>
      <c r="D308" s="29">
        <v>51100</v>
      </c>
      <c r="E308" s="27">
        <v>0</v>
      </c>
      <c r="F308" s="30"/>
      <c r="G308" s="30"/>
      <c r="H308" s="30">
        <v>79.65</v>
      </c>
      <c r="I308" s="38"/>
      <c r="J308" s="38"/>
    </row>
    <row r="309" customHeight="1" spans="1:10">
      <c r="A309" s="25"/>
      <c r="B309" s="28">
        <v>3212</v>
      </c>
      <c r="C309" s="28" t="s">
        <v>243</v>
      </c>
      <c r="D309" s="29">
        <v>11001</v>
      </c>
      <c r="E309" s="27">
        <v>0</v>
      </c>
      <c r="F309" s="30"/>
      <c r="G309" s="30"/>
      <c r="H309" s="30">
        <v>311.78</v>
      </c>
      <c r="I309" s="38">
        <v>0</v>
      </c>
      <c r="J309" s="39"/>
    </row>
    <row r="310" customHeight="1" spans="1:10">
      <c r="A310" s="25"/>
      <c r="B310" s="28">
        <v>3212</v>
      </c>
      <c r="C310" s="28" t="s">
        <v>243</v>
      </c>
      <c r="D310" s="29">
        <v>51100</v>
      </c>
      <c r="E310" s="27">
        <v>0</v>
      </c>
      <c r="F310" s="30"/>
      <c r="G310" s="30"/>
      <c r="H310" s="30">
        <v>675.2</v>
      </c>
      <c r="I310" s="38">
        <v>0</v>
      </c>
      <c r="J310" s="39"/>
    </row>
    <row r="311" s="4" customFormat="1" customHeight="1" spans="1:10">
      <c r="A311" s="25"/>
      <c r="B311" s="24">
        <v>323</v>
      </c>
      <c r="C311" s="24" t="s">
        <v>332</v>
      </c>
      <c r="D311" s="42"/>
      <c r="E311" s="26"/>
      <c r="F311" s="31">
        <v>630.86</v>
      </c>
      <c r="G311" s="31"/>
      <c r="H311" s="31">
        <f>H312</f>
        <v>630.86</v>
      </c>
      <c r="I311" s="39"/>
      <c r="J311" s="39"/>
    </row>
    <row r="312" customHeight="1" spans="1:10">
      <c r="A312" s="25"/>
      <c r="B312" s="28">
        <v>3239</v>
      </c>
      <c r="C312" s="28" t="s">
        <v>226</v>
      </c>
      <c r="D312" s="29">
        <v>1100</v>
      </c>
      <c r="E312" s="27"/>
      <c r="F312" s="30"/>
      <c r="G312" s="30"/>
      <c r="H312" s="30">
        <v>630.86</v>
      </c>
      <c r="I312" s="38"/>
      <c r="J312" s="39"/>
    </row>
    <row r="313" customHeight="1" spans="1:10">
      <c r="A313" s="47"/>
      <c r="B313" s="48"/>
      <c r="C313" s="48"/>
      <c r="D313" s="49"/>
      <c r="E313" s="50"/>
      <c r="F313" s="51"/>
      <c r="G313" s="51"/>
      <c r="H313" s="51" t="s">
        <v>333</v>
      </c>
      <c r="I313" s="55"/>
      <c r="J313" s="56"/>
    </row>
    <row r="314" ht="12.75" customHeight="1" spans="1:10">
      <c r="A314" s="52" t="str">
        <f>SAŽETAK!A42</f>
        <v>KLASA: 400-02/24-01/1.</v>
      </c>
      <c r="B314" s="48"/>
      <c r="C314" s="48"/>
      <c r="D314" s="49"/>
      <c r="E314" s="50"/>
      <c r="F314" s="53" t="s">
        <v>36</v>
      </c>
      <c r="G314" s="53"/>
      <c r="H314" s="51"/>
      <c r="I314" s="55"/>
      <c r="J314" s="56"/>
    </row>
    <row r="315" ht="12.75" customHeight="1" spans="1:10">
      <c r="A315" s="52" t="str">
        <f>SAŽETAK!A43</f>
        <v>URBROJ: 2168-14/02-24-1.</v>
      </c>
      <c r="B315" s="48"/>
      <c r="C315" s="48"/>
      <c r="D315" s="49"/>
      <c r="E315" s="50"/>
      <c r="F315" s="54"/>
      <c r="G315" s="54"/>
      <c r="H315" s="51"/>
      <c r="I315" s="55"/>
      <c r="J315" s="56"/>
    </row>
    <row r="316" ht="12.75" customHeight="1" spans="1:10">
      <c r="A316" s="52" t="str">
        <f>SAŽETAK!A44</f>
        <v>Pula, 26. ožujka  2024.</v>
      </c>
      <c r="B316" s="48"/>
      <c r="C316" s="48"/>
      <c r="D316" s="49"/>
      <c r="E316" s="50"/>
      <c r="F316" s="53" t="s">
        <v>39</v>
      </c>
      <c r="G316" s="53"/>
      <c r="H316" s="51"/>
      <c r="I316" s="55"/>
      <c r="J316" s="55"/>
    </row>
  </sheetData>
  <mergeCells count="5">
    <mergeCell ref="A1:J1"/>
    <mergeCell ref="B2:C2"/>
    <mergeCell ref="B3:C3"/>
    <mergeCell ref="F314:G314"/>
    <mergeCell ref="F316:G316"/>
  </mergeCells>
  <pageMargins left="0.393700787401575" right="0.393700787401575" top="0.393700787401575" bottom="0.393700787401575" header="0.393700787401575" footer="0.393700787401575"/>
  <pageSetup paperSize="9" scale="58" fitToHeight="0" orientation="portrait" horizontalDpi="600" verticalDpi="600"/>
  <headerFooter alignWithMargins="0"/>
  <colBreaks count="1" manualBreakCount="1">
    <brk id="10" max="655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SAŽETAK</vt:lpstr>
      <vt:lpstr>OPĆI DIO-PRIHODI</vt:lpstr>
      <vt:lpstr>OPĆI DIO-RASHODI</vt:lpstr>
      <vt:lpstr>POSEBNI DIO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Renata</cp:lastModifiedBy>
  <dcterms:created xsi:type="dcterms:W3CDTF">2022-03-16T13:32:41Z</dcterms:created>
  <dcterms:modified xsi:type="dcterms:W3CDTF">2024-04-08T06:43:29Z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D6CD28410C1B4F73A48C8310F57B5A42_13</vt:lpwstr>
  </property>
  <property fmtid="{D5CDD505-2E9C-101B-9397-08002B2CF9AE}" pid="3" name="KSOProductBuildVer">
    <vt:lpwstr>1033-12.2.0.13538</vt:lpwstr>
  </property>
</Properties>
</file>