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natini dokumenti\FINANCIJSKI IZVJEŠTAJI 2024 GODINA\IZVRŠENJE 1-6-2024\"/>
    </mc:Choice>
  </mc:AlternateContent>
  <bookViews>
    <workbookView xWindow="0" yWindow="0" windowWidth="28800" windowHeight="1233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7" l="1"/>
  <c r="A209" i="7"/>
  <c r="A210" i="7"/>
  <c r="A208" i="7"/>
  <c r="A19" i="10"/>
  <c r="A20" i="10"/>
  <c r="A18" i="10"/>
  <c r="D19" i="10"/>
  <c r="A17" i="9"/>
  <c r="A18" i="9"/>
  <c r="A16" i="9"/>
  <c r="H17" i="9"/>
  <c r="D12" i="11"/>
  <c r="A12" i="11"/>
  <c r="A13" i="11"/>
  <c r="A11" i="11"/>
  <c r="D47" i="8"/>
  <c r="A47" i="8"/>
  <c r="A48" i="8"/>
  <c r="A46" i="8"/>
  <c r="H107" i="3"/>
  <c r="A108" i="3"/>
  <c r="A107" i="3"/>
  <c r="A106" i="3"/>
  <c r="H24" i="1" l="1"/>
  <c r="H14" i="1"/>
  <c r="H13" i="1"/>
  <c r="H10" i="1"/>
  <c r="G14" i="1"/>
  <c r="G13" i="1"/>
  <c r="G10" i="1"/>
  <c r="F203" i="7"/>
  <c r="F199" i="7"/>
  <c r="F196" i="7"/>
  <c r="F192" i="7"/>
  <c r="F121" i="7"/>
  <c r="F142" i="7"/>
  <c r="F67" i="7"/>
  <c r="F52" i="7"/>
  <c r="F51" i="7" s="1"/>
  <c r="F65" i="7"/>
  <c r="F85" i="7"/>
  <c r="F41" i="7"/>
  <c r="F40" i="7" s="1"/>
  <c r="F36" i="7"/>
  <c r="F12" i="7"/>
  <c r="E40" i="7"/>
  <c r="E39" i="7" s="1"/>
  <c r="E176" i="7"/>
  <c r="E112" i="7"/>
  <c r="F11" i="7" l="1"/>
  <c r="F10" i="7"/>
  <c r="F198" i="7"/>
  <c r="F191" i="7"/>
  <c r="E198" i="7"/>
  <c r="E191" i="7"/>
  <c r="E189" i="7" s="1"/>
  <c r="E190" i="7" s="1"/>
  <c r="F125" i="7"/>
  <c r="F124" i="7" s="1"/>
  <c r="E123" i="7"/>
  <c r="E124" i="7"/>
  <c r="E113" i="7"/>
  <c r="E85" i="7"/>
  <c r="H85" i="3"/>
  <c r="F85" i="3"/>
  <c r="H103" i="3"/>
  <c r="H89" i="3"/>
  <c r="H66" i="3"/>
  <c r="H30" i="3"/>
  <c r="G10" i="3"/>
  <c r="C36" i="8"/>
  <c r="B36" i="8"/>
  <c r="B31" i="8"/>
  <c r="B27" i="8"/>
  <c r="D8" i="11"/>
  <c r="D7" i="11" s="1"/>
  <c r="D6" i="11" s="1"/>
  <c r="F190" i="7" l="1"/>
  <c r="F189" i="7" s="1"/>
  <c r="E70" i="7"/>
  <c r="E50" i="7"/>
  <c r="A18" i="8"/>
  <c r="F30" i="3"/>
  <c r="F89" i="7" l="1"/>
  <c r="F157" i="7"/>
  <c r="F156" i="7" s="1"/>
  <c r="F148" i="7"/>
  <c r="F128" i="7"/>
  <c r="F114" i="7"/>
  <c r="F105" i="7"/>
  <c r="G105" i="7" s="1"/>
  <c r="E108" i="7"/>
  <c r="F71" i="7"/>
  <c r="E141" i="7"/>
  <c r="E140" i="7"/>
  <c r="E109" i="7"/>
  <c r="E103" i="7"/>
  <c r="F178" i="7"/>
  <c r="E177" i="7"/>
  <c r="F174" i="7"/>
  <c r="G174" i="7" s="1"/>
  <c r="E173" i="7"/>
  <c r="E156" i="7"/>
  <c r="E155" i="7"/>
  <c r="F117" i="7"/>
  <c r="G117" i="7" s="1"/>
  <c r="F110" i="7"/>
  <c r="G110" i="7" s="1"/>
  <c r="E104" i="7"/>
  <c r="F70" i="7" l="1"/>
  <c r="F123" i="7"/>
  <c r="F109" i="7"/>
  <c r="F108" i="7"/>
  <c r="F113" i="7"/>
  <c r="F155" i="7"/>
  <c r="G155" i="7" s="1"/>
  <c r="F103" i="7"/>
  <c r="F112" i="7"/>
  <c r="G112" i="7" s="1"/>
  <c r="F173" i="7"/>
  <c r="F104" i="7"/>
  <c r="F177" i="7"/>
  <c r="G157" i="7"/>
  <c r="G125" i="7"/>
  <c r="G114" i="7"/>
  <c r="G123" i="7" l="1"/>
  <c r="G103" i="7"/>
  <c r="E88" i="7" l="1"/>
  <c r="G46" i="3" l="1"/>
  <c r="H88" i="3"/>
  <c r="F89" i="3"/>
  <c r="F88" i="3" s="1"/>
  <c r="F41" i="8" l="1"/>
  <c r="F40" i="8"/>
  <c r="F39" i="8"/>
  <c r="F38" i="8"/>
  <c r="F34" i="8"/>
  <c r="F33" i="8"/>
  <c r="F32" i="8"/>
  <c r="F30" i="8"/>
  <c r="F28" i="8"/>
  <c r="F21" i="8"/>
  <c r="F20" i="8"/>
  <c r="F19" i="8"/>
  <c r="F18" i="8"/>
  <c r="F13" i="8"/>
  <c r="F12" i="8"/>
  <c r="F10" i="8"/>
  <c r="F8" i="8"/>
  <c r="E40" i="8"/>
  <c r="J23" i="1"/>
  <c r="J14" i="1"/>
  <c r="J13" i="1"/>
  <c r="J10" i="1"/>
  <c r="F34" i="3"/>
  <c r="F27" i="3"/>
  <c r="F24" i="3"/>
  <c r="F21" i="3"/>
  <c r="F20" i="3" s="1"/>
  <c r="F18" i="3"/>
  <c r="F13" i="3"/>
  <c r="F15" i="3"/>
  <c r="E186" i="7"/>
  <c r="E183" i="7"/>
  <c r="E180" i="7"/>
  <c r="E168" i="7"/>
  <c r="E167" i="7" s="1"/>
  <c r="E166" i="7" s="1"/>
  <c r="E163" i="7"/>
  <c r="E152" i="7"/>
  <c r="E135" i="7"/>
  <c r="E131" i="7"/>
  <c r="E95" i="7"/>
  <c r="E91" i="7"/>
  <c r="E51" i="7"/>
  <c r="E43" i="7"/>
  <c r="E11" i="7"/>
  <c r="F187" i="7"/>
  <c r="F186" i="7" s="1"/>
  <c r="F184" i="7"/>
  <c r="F183" i="7" s="1"/>
  <c r="F181" i="7"/>
  <c r="F169" i="7"/>
  <c r="F164" i="7"/>
  <c r="F153" i="7"/>
  <c r="F136" i="7"/>
  <c r="F132" i="7"/>
  <c r="F100" i="7"/>
  <c r="F96" i="7"/>
  <c r="F92" i="7"/>
  <c r="F50" i="7" s="1"/>
  <c r="G71" i="7"/>
  <c r="F44" i="7"/>
  <c r="F39" i="7" s="1"/>
  <c r="E39" i="8"/>
  <c r="E37" i="8"/>
  <c r="E33" i="8"/>
  <c r="E32" i="8"/>
  <c r="E30" i="8"/>
  <c r="E28" i="8"/>
  <c r="E19" i="8"/>
  <c r="E13" i="8"/>
  <c r="E12" i="8"/>
  <c r="E10" i="8"/>
  <c r="I104" i="3"/>
  <c r="I83" i="3"/>
  <c r="I82" i="3"/>
  <c r="I81" i="3"/>
  <c r="I80" i="3"/>
  <c r="I79" i="3"/>
  <c r="I75" i="3"/>
  <c r="I74" i="3"/>
  <c r="I73" i="3"/>
  <c r="I71" i="3"/>
  <c r="I70" i="3"/>
  <c r="I68" i="3"/>
  <c r="I67" i="3"/>
  <c r="I64" i="3"/>
  <c r="I63" i="3"/>
  <c r="I62" i="3"/>
  <c r="I61" i="3"/>
  <c r="I60" i="3"/>
  <c r="I57" i="3"/>
  <c r="I56" i="3"/>
  <c r="I53" i="3"/>
  <c r="I51" i="3"/>
  <c r="I49" i="3"/>
  <c r="I35" i="3"/>
  <c r="I31" i="3"/>
  <c r="I25" i="3"/>
  <c r="I16" i="3"/>
  <c r="I14" i="3"/>
  <c r="H96" i="3"/>
  <c r="H95" i="3" s="1"/>
  <c r="H99" i="3"/>
  <c r="H92" i="3"/>
  <c r="H91" i="3" s="1"/>
  <c r="H84" i="3"/>
  <c r="J84" i="3" s="1"/>
  <c r="H78" i="3"/>
  <c r="H76" i="3"/>
  <c r="H59" i="3"/>
  <c r="H55" i="3"/>
  <c r="H52" i="3"/>
  <c r="H50" i="3"/>
  <c r="H48" i="3"/>
  <c r="I24" i="1"/>
  <c r="I23" i="1"/>
  <c r="G36" i="7" l="1"/>
  <c r="J91" i="3"/>
  <c r="G96" i="7"/>
  <c r="F94" i="7"/>
  <c r="F9" i="7" s="1"/>
  <c r="F95" i="7"/>
  <c r="F168" i="7"/>
  <c r="F167" i="7" s="1"/>
  <c r="F131" i="7"/>
  <c r="F130" i="7"/>
  <c r="F163" i="7"/>
  <c r="F162" i="7"/>
  <c r="F161" i="7" s="1"/>
  <c r="F134" i="7"/>
  <c r="F135" i="7"/>
  <c r="F43" i="7"/>
  <c r="F91" i="7"/>
  <c r="F151" i="7"/>
  <c r="F150" i="7" s="1"/>
  <c r="F152" i="7"/>
  <c r="F180" i="7"/>
  <c r="F176" i="7"/>
  <c r="G142" i="7"/>
  <c r="F141" i="7"/>
  <c r="F140" i="7"/>
  <c r="G140" i="7" s="1"/>
  <c r="G164" i="7"/>
  <c r="G44" i="7"/>
  <c r="G153" i="7"/>
  <c r="G52" i="7"/>
  <c r="G92" i="7"/>
  <c r="G132" i="7"/>
  <c r="G136" i="7"/>
  <c r="G184" i="7"/>
  <c r="G12" i="7"/>
  <c r="G67" i="7"/>
  <c r="G187" i="7"/>
  <c r="H98" i="3"/>
  <c r="J98" i="3" s="1"/>
  <c r="H47" i="3"/>
  <c r="H54" i="3"/>
  <c r="J54" i="3" s="1"/>
  <c r="E162" i="7"/>
  <c r="E161" i="7" s="1"/>
  <c r="E151" i="7"/>
  <c r="E134" i="7"/>
  <c r="E130" i="7"/>
  <c r="E94" i="7"/>
  <c r="E10" i="7"/>
  <c r="E9" i="7" l="1"/>
  <c r="F166" i="7"/>
  <c r="G50" i="7"/>
  <c r="G134" i="7"/>
  <c r="G39" i="7"/>
  <c r="H46" i="3"/>
  <c r="J47" i="3"/>
  <c r="F88" i="7"/>
  <c r="G130" i="7"/>
  <c r="E102" i="7"/>
  <c r="E8" i="7" s="1"/>
  <c r="G151" i="7"/>
  <c r="E150" i="7"/>
  <c r="G150" i="7" s="1"/>
  <c r="F102" i="7"/>
  <c r="F8" i="7" s="1"/>
  <c r="G10" i="7"/>
  <c r="G94" i="7"/>
  <c r="G108" i="7"/>
  <c r="G162" i="7"/>
  <c r="G190" i="7"/>
  <c r="G167" i="7"/>
  <c r="G176" i="7"/>
  <c r="G189" i="7"/>
  <c r="G161" i="7"/>
  <c r="H94" i="3"/>
  <c r="G102" i="7" l="1"/>
  <c r="G166" i="7"/>
  <c r="G9" i="7"/>
  <c r="H45" i="3"/>
  <c r="D43" i="8"/>
  <c r="D36" i="8"/>
  <c r="D31" i="8"/>
  <c r="D29" i="8"/>
  <c r="D27" i="8"/>
  <c r="C43" i="8"/>
  <c r="C31" i="8"/>
  <c r="C29" i="8"/>
  <c r="F29" i="8" s="1"/>
  <c r="C27" i="8"/>
  <c r="D23" i="8"/>
  <c r="C23" i="8"/>
  <c r="D16" i="8"/>
  <c r="D6" i="8" s="1"/>
  <c r="C16" i="8"/>
  <c r="D11" i="8"/>
  <c r="C11" i="8"/>
  <c r="D9" i="8"/>
  <c r="C9" i="8"/>
  <c r="D7" i="8"/>
  <c r="C7" i="8"/>
  <c r="J46" i="3"/>
  <c r="G94" i="3"/>
  <c r="J94" i="3" s="1"/>
  <c r="F36" i="8" l="1"/>
  <c r="F9" i="8"/>
  <c r="F27" i="8"/>
  <c r="F7" i="8"/>
  <c r="F11" i="8"/>
  <c r="F31" i="8"/>
  <c r="G8" i="7"/>
  <c r="F16" i="8"/>
  <c r="C26" i="8"/>
  <c r="C9" i="11" s="1"/>
  <c r="D26" i="8"/>
  <c r="C6" i="8"/>
  <c r="G45" i="3"/>
  <c r="J45" i="3" s="1"/>
  <c r="C8" i="11" l="1"/>
  <c r="F9" i="11"/>
  <c r="F26" i="8"/>
  <c r="F6" i="8"/>
  <c r="B43" i="8"/>
  <c r="E36" i="8"/>
  <c r="E31" i="8"/>
  <c r="B29" i="8"/>
  <c r="B23" i="8"/>
  <c r="B16" i="8"/>
  <c r="E16" i="8" s="1"/>
  <c r="B11" i="8"/>
  <c r="E11" i="8" s="1"/>
  <c r="B9" i="8"/>
  <c r="E9" i="8" s="1"/>
  <c r="B7" i="8"/>
  <c r="C7" i="11" l="1"/>
  <c r="F8" i="11"/>
  <c r="E29" i="8"/>
  <c r="B26" i="8"/>
  <c r="E26" i="8" s="1"/>
  <c r="E27" i="8"/>
  <c r="B6" i="8"/>
  <c r="E6" i="8" s="1"/>
  <c r="C6" i="11" l="1"/>
  <c r="F6" i="11" s="1"/>
  <c r="F7" i="11"/>
  <c r="H40" i="3"/>
  <c r="H38" i="3"/>
  <c r="G37" i="3"/>
  <c r="H34" i="3"/>
  <c r="I30" i="3"/>
  <c r="H27" i="3"/>
  <c r="H24" i="3"/>
  <c r="H21" i="3"/>
  <c r="H18" i="3"/>
  <c r="H15" i="3"/>
  <c r="I15" i="3" s="1"/>
  <c r="H13" i="3"/>
  <c r="I13" i="3" s="1"/>
  <c r="F103" i="3"/>
  <c r="I103" i="3" s="1"/>
  <c r="F99" i="3"/>
  <c r="F96" i="3"/>
  <c r="F95" i="3" s="1"/>
  <c r="F92" i="3"/>
  <c r="F91" i="3" s="1"/>
  <c r="I91" i="3" s="1"/>
  <c r="F78" i="3"/>
  <c r="I78" i="3" s="1"/>
  <c r="F76" i="3"/>
  <c r="F66" i="3"/>
  <c r="I66" i="3" s="1"/>
  <c r="F59" i="3"/>
  <c r="I59" i="3" s="1"/>
  <c r="F55" i="3"/>
  <c r="I55" i="3" s="1"/>
  <c r="F52" i="3"/>
  <c r="I52" i="3" s="1"/>
  <c r="F50" i="3"/>
  <c r="I50" i="3" s="1"/>
  <c r="F48" i="3"/>
  <c r="I48" i="3" s="1"/>
  <c r="F40" i="3"/>
  <c r="F38" i="3"/>
  <c r="F33" i="3"/>
  <c r="F26" i="3"/>
  <c r="F23" i="3"/>
  <c r="F12" i="3"/>
  <c r="I14" i="1"/>
  <c r="I13" i="1"/>
  <c r="I10" i="1"/>
  <c r="F22" i="1"/>
  <c r="H12" i="1"/>
  <c r="G12" i="1"/>
  <c r="H9" i="1"/>
  <c r="G9" i="1"/>
  <c r="F12" i="1"/>
  <c r="F9" i="1"/>
  <c r="F37" i="3" l="1"/>
  <c r="J9" i="1"/>
  <c r="J12" i="1"/>
  <c r="F98" i="3"/>
  <c r="I98" i="3" s="1"/>
  <c r="F84" i="3"/>
  <c r="I84" i="3" s="1"/>
  <c r="I85" i="3"/>
  <c r="F47" i="3"/>
  <c r="H33" i="3"/>
  <c r="J33" i="3" s="1"/>
  <c r="I34" i="3"/>
  <c r="H23" i="3"/>
  <c r="J23" i="3" s="1"/>
  <c r="I24" i="3"/>
  <c r="H20" i="3"/>
  <c r="F15" i="1"/>
  <c r="H15" i="1"/>
  <c r="F94" i="3"/>
  <c r="I94" i="3" s="1"/>
  <c r="I12" i="1"/>
  <c r="H37" i="3"/>
  <c r="H26" i="3"/>
  <c r="J26" i="3" s="1"/>
  <c r="G11" i="3"/>
  <c r="H12" i="3"/>
  <c r="J12" i="3" s="1"/>
  <c r="F54" i="3"/>
  <c r="I54" i="3" s="1"/>
  <c r="F11" i="3"/>
  <c r="F10" i="3" s="1"/>
  <c r="G15" i="1"/>
  <c r="I9" i="1"/>
  <c r="J15" i="1" l="1"/>
  <c r="I47" i="3"/>
  <c r="F46" i="3"/>
  <c r="I46" i="3" s="1"/>
  <c r="I33" i="3"/>
  <c r="I26" i="3"/>
  <c r="I23" i="3"/>
  <c r="I12" i="3"/>
  <c r="I15" i="1"/>
  <c r="H11" i="3"/>
  <c r="J11" i="3" s="1"/>
  <c r="F45" i="3" l="1"/>
  <c r="H10" i="3"/>
  <c r="J10" i="3" s="1"/>
  <c r="I11" i="3"/>
  <c r="I45" i="3" l="1"/>
  <c r="B9" i="11"/>
  <c r="I10" i="3"/>
  <c r="B8" i="11" l="1"/>
  <c r="E9" i="11"/>
  <c r="B7" i="11" l="1"/>
  <c r="E8" i="11"/>
  <c r="B6" i="11" l="1"/>
  <c r="E6" i="11" s="1"/>
  <c r="E7" i="11"/>
</calcChain>
</file>

<file path=xl/sharedStrings.xml><?xml version="1.0" encoding="utf-8"?>
<sst xmlns="http://schemas.openxmlformats.org/spreadsheetml/2006/main" count="521" uniqueCount="304">
  <si>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</si>
  <si>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</si>
  <si>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</si>
  <si>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</si>
  <si>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</si>
  <si>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</si>
  <si>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</si>
  <si>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</si>
  <si>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</si>
  <si>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</si>
  <si>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</si>
  <si>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</si>
  <si>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</si>
  <si>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</si>
  <si>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</si>
  <si>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</si>
  <si>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</si>
  <si>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</si>
  <si>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</si>
  <si>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UKUPNI PRIHODI</t>
  </si>
  <si>
    <t>Prihodi od prodaje proizvoda i robe te pruženih usluga</t>
  </si>
  <si>
    <t>Prihodi od prodaje proizvoda i robe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</si>
  <si>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</si>
  <si>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</si>
  <si>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</si>
  <si>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</si>
  <si>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</si>
  <si>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</si>
  <si>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</si>
  <si>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</si>
  <si>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</si>
  <si>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</si>
  <si>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</si>
  <si>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</si>
  <si>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</si>
  <si>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</si>
  <si>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</si>
  <si>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</si>
  <si>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</si>
  <si>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</si>
  <si>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</si>
  <si>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</si>
  <si>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</si>
  <si>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</si>
  <si>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</si>
  <si>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</si>
  <si>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</si>
  <si>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</si>
  <si>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</si>
  <si>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</si>
  <si>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</si>
  <si>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</si>
  <si>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</si>
  <si>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</si>
  <si>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</si>
  <si>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</si>
  <si>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</si>
  <si>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</si>
  <si>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</si>
  <si>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</si>
  <si>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</si>
  <si>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</si>
  <si>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</si>
  <si>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</si>
  <si>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</si>
  <si>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</si>
  <si>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</si>
  <si>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</si>
  <si>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</si>
  <si>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</si>
  <si>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</si>
  <si>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 - kamate a vista</t>
  </si>
  <si>
    <t>Kamate na oročena sredstva</t>
  </si>
  <si>
    <t>Prihodi od administrativnih pristojbi i po posebnim propisima</t>
  </si>
  <si>
    <t>Prihodi po posebnim propisima</t>
  </si>
  <si>
    <t>Sufinanciranje cijene usluge, participacije i slično</t>
  </si>
  <si>
    <t>Prihodi od pruženih usluga</t>
  </si>
  <si>
    <t>Donacije od pravnih i fizičkih osoba izvan općeg proračuna</t>
  </si>
  <si>
    <t>Tekuće donacije  od pravnih i fizičkih osoba izvan općeg proračuna</t>
  </si>
  <si>
    <t>Kapitalne donacije 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</si>
  <si>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</si>
  <si>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</si>
  <si>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</si>
  <si>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>Prihodi iz nadležnog proračuna za financiranje rashoda za nabavu nefinancijske imovine</t>
  </si>
  <si>
    <t>Prihodi od prodaje neproizvedene dugotrajne imovine</t>
  </si>
  <si>
    <t>Prihodi od prodaje materijalne imovine-prirodnih bogatstava</t>
  </si>
  <si>
    <t>Prihodi od prodaje postrojenja i opreme</t>
  </si>
  <si>
    <t xml:space="preserve">Ostali rashodi za zaposlene </t>
  </si>
  <si>
    <t>Doprinosi na plaće</t>
  </si>
  <si>
    <t>Doprinosi za obvezno zdravstveno osiguranje</t>
  </si>
  <si>
    <t>3212</t>
  </si>
  <si>
    <t>Naknade za prijevoz, za rad na terenu i odvojeni život</t>
  </si>
  <si>
    <t>Stručno usavršavanje</t>
  </si>
  <si>
    <t>3221</t>
  </si>
  <si>
    <t>3223</t>
  </si>
  <si>
    <t>3224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</si>
  <si>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</si>
  <si>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</si>
  <si>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</si>
  <si>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</si>
  <si>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</si>
  <si>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</si>
  <si>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</si>
  <si>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3231</t>
  </si>
  <si>
    <t>3232</t>
  </si>
  <si>
    <t>3234</t>
  </si>
  <si>
    <t>3238</t>
  </si>
  <si>
    <t>3239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</si>
  <si>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</si>
  <si>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</si>
  <si>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</si>
  <si>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</si>
  <si>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</si>
  <si>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</si>
  <si>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</si>
  <si>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</si>
  <si>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</si>
  <si>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</si>
  <si>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</si>
  <si>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</si>
  <si>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3293</t>
  </si>
  <si>
    <t>Reprezentacija</t>
  </si>
  <si>
    <t>Članarine i norme</t>
  </si>
  <si>
    <t>Pristojbe i naknade</t>
  </si>
  <si>
    <t>3299</t>
  </si>
  <si>
    <t>3431</t>
  </si>
  <si>
    <t>Bankarske usluge i usluge platnog prometa</t>
  </si>
  <si>
    <t>Financijski rashodi</t>
  </si>
  <si>
    <t>Ostali financijski rashodi</t>
  </si>
  <si>
    <t xml:space="preserve">Ostali rashodi </t>
  </si>
  <si>
    <t>Tekuće donacije</t>
  </si>
  <si>
    <t>Tekuće donacije u naravi</t>
  </si>
  <si>
    <t>Rashodi za nabavu proizvedene dugotrajne imovine</t>
  </si>
  <si>
    <t>Postrojenja i oprema</t>
  </si>
  <si>
    <t>Uredska oprema i namještaj</t>
  </si>
  <si>
    <t>Uređaji,strojevi i oprema za ostale namjene</t>
  </si>
  <si>
    <t>Knjige, umjetnička djela i ostalie izložb.vrijednosti</t>
  </si>
  <si>
    <t>Knjige</t>
  </si>
  <si>
    <t>MATERIJALNI RASHODI</t>
  </si>
  <si>
    <t>SLUŽBENA PUTOVANJA</t>
  </si>
  <si>
    <t>STRUČNO USAVRŠAVANJE ZAPOSLENIKA</t>
  </si>
  <si>
    <t>UREDSKI MATERIJAL I OSTALI MATERIJALNI RASHODI</t>
  </si>
  <si>
    <t>MATERIJAL I SIROVINE</t>
  </si>
  <si>
    <t>MAT.I DIJELOVI ZA TEKUĆE I INVEST.ODRŽAVANJE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</si>
  <si>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</si>
  <si>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</si>
  <si>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</si>
  <si>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</si>
  <si>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KOMUNALNE USLUGE</t>
  </si>
  <si>
    <t>ZAKUPNINE I NAJAMNINE</t>
  </si>
  <si>
    <t>INTELEKTUALNE I OSOBNE  USLUGE</t>
  </si>
  <si>
    <t>RAČUNALNE USLUGE</t>
  </si>
  <si>
    <t>OSTALE USLUGE</t>
  </si>
  <si>
    <t>REPREZENTACIJA</t>
  </si>
  <si>
    <t>ČLANARINE</t>
  </si>
  <si>
    <t>PRISTOJBE I NAKNADE</t>
  </si>
  <si>
    <t>OSTALI NESPOMENUTI RASHODI POSLOVANJA</t>
  </si>
  <si>
    <t>FINANCIJSKI RASHODI</t>
  </si>
  <si>
    <t>BANKARSKE USLUGE I USLUGE PLATNOG PROMETA</t>
  </si>
  <si>
    <t>NAKNADE ZA PRIJEVOZ</t>
  </si>
  <si>
    <t>ENERGIJA</t>
  </si>
  <si>
    <t>ZDRAVSTVENE I VETERINARSKE USLUGE</t>
  </si>
  <si>
    <t>PREMIJE OSIGURANJA</t>
  </si>
  <si>
    <t>NAKNADE TROŠKOVA OSOBAMA IZVAN RADNOG ODNOSA</t>
  </si>
  <si>
    <t>RASHODI ZA ZAPOSLENE</t>
  </si>
  <si>
    <t>PLAĆE ZA REDOVAN RAD</t>
  </si>
  <si>
    <t>OSTALI RASHODI ZA ZAPOSLENE</t>
  </si>
  <si>
    <t>DOPRINOSI ZA OBVEZNO ZDRAVSTVENO OSIGURANJE</t>
  </si>
  <si>
    <t>OSTALI RASHODI</t>
  </si>
  <si>
    <t>TEKUĆE DONACIJE U NARAVI</t>
  </si>
  <si>
    <t>RASHODI ZA NABAVU PROIZVEDENE DUGOTRAJNE IMOVINE</t>
  </si>
  <si>
    <t>UREDSKA OPREMA I NAMJEŠTAJ</t>
  </si>
  <si>
    <t>UREĐAJI, STROJEVI I OPREMA ZA OSTALE NAMJENE</t>
  </si>
  <si>
    <t>KNJIGE</t>
  </si>
  <si>
    <t>Nematerijalna imovina</t>
  </si>
  <si>
    <t>Ostala nematerijalna imovina</t>
  </si>
  <si>
    <t>Oprema za održavanje i zaštitu</t>
  </si>
  <si>
    <t>Prihodi od prodaje proizvoda i robe te pruženih usluga i prihodi od donacija</t>
  </si>
  <si>
    <t>11001 Nenamjenski prihodi i primici</t>
  </si>
  <si>
    <t>32400 Vlastiti prihodi srednjih škola</t>
  </si>
  <si>
    <t>4 Prihodi za posebne namjene</t>
  </si>
  <si>
    <t>47400 Prihodi za posebne namjene za srednje škole</t>
  </si>
  <si>
    <t>48007 Decentralizirana sredstva za srednje škole</t>
  </si>
  <si>
    <t>48011 Decentralizirana sredstva prethodne godine-školstvo</t>
  </si>
  <si>
    <t>5 Pomoći</t>
  </si>
  <si>
    <t>51100 Strukturni fondovi EU</t>
  </si>
  <si>
    <t>53082 Ministarstvo znanosti i obrazovanja za srednje škole</t>
  </si>
  <si>
    <t>53102 Ministarstvo rada, mirovinskog sustava, obitelji i socijalne politike za proračunske korisnike</t>
  </si>
  <si>
    <t>55359 Grad Pula za proračunske korisnike</t>
  </si>
  <si>
    <t>58800 Proračunski korisnici za proračunske korisnike</t>
  </si>
  <si>
    <t>6 Donacije</t>
  </si>
  <si>
    <t>62400 Donacije za srednje škole</t>
  </si>
  <si>
    <t>09 Obrazovanje</t>
  </si>
  <si>
    <t>092 Srednjoškolsko obrazovanje</t>
  </si>
  <si>
    <t>0922 Više srednjoškolsko obrazovanje</t>
  </si>
  <si>
    <t>PROGRAM 2201</t>
  </si>
  <si>
    <t>REDOVNA DJELATNOST SREDNJIH ŠKOLA - MINIMALNI STANDARD</t>
  </si>
  <si>
    <t>Aktivnost A220101</t>
  </si>
  <si>
    <t>MATERIJALNI RASHODI SŠ PO KRITERIJIMA</t>
  </si>
  <si>
    <t>Izvor financiranja 48007</t>
  </si>
  <si>
    <t>Decentralizirana sredstva za srednje škole</t>
  </si>
  <si>
    <t>Aktivnost A220102</t>
  </si>
  <si>
    <t>MATERIJALNI RASHODI SŠ PO STVARNOM TROŠKU</t>
  </si>
  <si>
    <t>Aktivnost A220103</t>
  </si>
  <si>
    <t>MATERIJALNI RASHODI SŠ - DRUGI IZVORI</t>
  </si>
  <si>
    <t>Izvor financiranja 32400</t>
  </si>
  <si>
    <t>Vlastiti prihodi srednjih škola</t>
  </si>
  <si>
    <t>Izvor financiranja 47400</t>
  </si>
  <si>
    <t>Prihodi za posebne namjene za srednje škole</t>
  </si>
  <si>
    <t>Izvor financiranja 62400</t>
  </si>
  <si>
    <t xml:space="preserve">Donacije za srednje škole </t>
  </si>
  <si>
    <t>Aktivnost A220104</t>
  </si>
  <si>
    <t>PLAĆE I DRUGI RASHODI ZA ZAPOSLENE SREDNJIH ŠKOLA</t>
  </si>
  <si>
    <t>Izvor financiranja 53082</t>
  </si>
  <si>
    <t>Ministarstvo znanosti i obrazovanja za srednje škole</t>
  </si>
  <si>
    <t>PROGRAM 2301</t>
  </si>
  <si>
    <t>PROGRAMI OBRAZOVANJA IZNAD STANDARDA</t>
  </si>
  <si>
    <t>Aktivnost A230162</t>
  </si>
  <si>
    <t>NAKNADA ZA ŽUPANIJSKO STRUČNO VIJEĆE</t>
  </si>
  <si>
    <t>Agencija za odgoj i obrazovanje za proračunske korisnike</t>
  </si>
  <si>
    <t>Aktivnost A230184</t>
  </si>
  <si>
    <t>ZAVIČAJNA NASTAVA</t>
  </si>
  <si>
    <t>Izvor financiranja 11001</t>
  </si>
  <si>
    <t>Nenamjenski prihodi i primici</t>
  </si>
  <si>
    <t>Aktivnost A230209</t>
  </si>
  <si>
    <t>MENSTRUALNE I HIGIJENSKE POTREPŠTINE</t>
  </si>
  <si>
    <t>Izvor financiranja 53102</t>
  </si>
  <si>
    <t>Ministarstvo rada, mirovinskog sustava, obitelji i socijalne politike za proračunske korisnike</t>
  </si>
  <si>
    <t>PROGRAM 2402</t>
  </si>
  <si>
    <t>INVESTICIJSKO ODRŽAVANJE SREDNJIH ŠKOLA</t>
  </si>
  <si>
    <t>Aktivnost A240201</t>
  </si>
  <si>
    <t>INVESTICIJSKO ODRŽAVANJE SŠ - MINIMALNI STANDARD</t>
  </si>
  <si>
    <t>PROGRAM 2406</t>
  </si>
  <si>
    <t>OPREMANJE U SREDNJIM ŠKOLAMA</t>
  </si>
  <si>
    <t>Kapitalni projekt K240601</t>
  </si>
  <si>
    <t>ŠKOLSKI NAMJEŠTAJ I OPREMA</t>
  </si>
  <si>
    <t>Kapitalni projekt K240602</t>
  </si>
  <si>
    <t>OPREMANJE BIBLIOTEKE</t>
  </si>
  <si>
    <t>48008 Decentralizirana sredstva za kapitalno srednje škole</t>
  </si>
  <si>
    <t>Izvor financiranja 48008</t>
  </si>
  <si>
    <t>Decentralizirana sredstva za kapitalno za srednje škole</t>
  </si>
  <si>
    <t>Predsjednica Školskog odbora</t>
  </si>
  <si>
    <t>IZVORNI PLAN ILI REBALANS 2024.</t>
  </si>
  <si>
    <t>OSTVARENJE/IZVRŠENJE 
1-6/2024.</t>
  </si>
  <si>
    <t>OSTVARENJE/ IZVRŠENJE 1-6/2024</t>
  </si>
  <si>
    <t>OSTVARENJE/ IZVRŠENJE 1-6/2023</t>
  </si>
  <si>
    <t>OSTVARENJE/IZVRŠENJE 
1-6/2023.</t>
  </si>
  <si>
    <t>IZVRŠENJE 
1-6/2023.</t>
  </si>
  <si>
    <t>IZVRŠENJE 
1-6/2024.</t>
  </si>
  <si>
    <t xml:space="preserve"> IZVRŠENJE 1-6/2024.</t>
  </si>
  <si>
    <t>5=4/2*100</t>
  </si>
  <si>
    <t>6=4/3*100</t>
  </si>
  <si>
    <t>4=3/2*100</t>
  </si>
  <si>
    <t>Aktivnost A230101</t>
  </si>
  <si>
    <t>MATERIJALNI TROŠKOVI IZNAD STANDARDA</t>
  </si>
  <si>
    <t>PROGRAM 2302</t>
  </si>
  <si>
    <t>Aktivnost A230214</t>
  </si>
  <si>
    <t>IZMJENA NAZIVA ŠKOLA (DVOJEZIČNOST)</t>
  </si>
  <si>
    <t>Ostale naknade građanima i kućanstvima iz proračuna</t>
  </si>
  <si>
    <t>Naknade građanima i kućanstvima u naravi</t>
  </si>
  <si>
    <t>OPREMA ZA ODRŽAVANJE I ZAŠTITU</t>
  </si>
  <si>
    <t>Naknade građanima i kućanstvima na temelju osiguranja i druge naknade</t>
  </si>
  <si>
    <t>Ostale potpore unutar opće države</t>
  </si>
  <si>
    <t>Ostale tekuće potpore unutar opće države</t>
  </si>
  <si>
    <t>53060 Ministarstvo poljoprivrede za proračunske korisnike</t>
  </si>
  <si>
    <t>Usluge promidžbe i informiranja</t>
  </si>
  <si>
    <t>Aktivnost A230148</t>
  </si>
  <si>
    <t>PRIJEVOZ UČENIKA S POSEBNIM POTREBAMA</t>
  </si>
  <si>
    <t>RASHODI ZA USLUGE</t>
  </si>
  <si>
    <t>USLUGE PRIJEVOZA</t>
  </si>
  <si>
    <t>Aktivnost A230165</t>
  </si>
  <si>
    <t>UČENIČKI SERVIS</t>
  </si>
  <si>
    <t>RASHODI ZA MATERIJAL I ENERGIJU</t>
  </si>
  <si>
    <t>NAKNADE TROŠKOVA ZAPOSLENIMA</t>
  </si>
  <si>
    <t>Aktivnost A230170</t>
  </si>
  <si>
    <t>UČENIČKA ZADRUGA</t>
  </si>
  <si>
    <t>Aktivnost A230199</t>
  </si>
  <si>
    <t>Izvor financiranja 53060</t>
  </si>
  <si>
    <t>ŠKOLSKA SHEMA</t>
  </si>
  <si>
    <t>Ministarstva i državne ustanove za pror. Korisike</t>
  </si>
  <si>
    <t>PROGRAM 9212</t>
  </si>
  <si>
    <t>MOZAIK 6</t>
  </si>
  <si>
    <t>Tekući projekt T921201</t>
  </si>
  <si>
    <t>Provedbeni projekt Mozaik 6</t>
  </si>
  <si>
    <t>PLAĆE</t>
  </si>
  <si>
    <t>NAKNADA TROŠKOVA ZAPOSLENIMA</t>
  </si>
  <si>
    <t>Izvor financiranja 51100</t>
  </si>
  <si>
    <t>Europska unija</t>
  </si>
  <si>
    <t>Ekonomska škola Pula</t>
  </si>
  <si>
    <t>Naknada za prijevoz</t>
  </si>
  <si>
    <t>Izvor financiranja 55359</t>
  </si>
  <si>
    <t>Gradovi i općine za proračunske korisnike</t>
  </si>
  <si>
    <t>SITAN INVENTAR</t>
  </si>
  <si>
    <t>USLUGE PROMIDŽBE I INFORMIRANJA</t>
  </si>
  <si>
    <t>ZATEZNE KAMATE</t>
  </si>
  <si>
    <t>NAKNADE OSOBAMA VAN RADNOG ODNOSA</t>
  </si>
  <si>
    <t>DONACIJE I OSTALI RASHODI</t>
  </si>
  <si>
    <t>NAKNADA ZA PRIJEVOZ</t>
  </si>
  <si>
    <t>SLLUŽBENA  PUTOVANJA</t>
  </si>
  <si>
    <t>POLUGODIŠNJI IZVJEŠTAJ O IZVRŠENJU FINANCIJSKOG PLANA EKONOMSKE ŠKOLE PULA ZA PERIOD 1.1.-30.6.2024. GODINE</t>
  </si>
  <si>
    <t>KLASA: 400-02/24-01/2.</t>
  </si>
  <si>
    <t>UR.BROJ: 2168-14/02-24-1.</t>
  </si>
  <si>
    <t>Pula, 31. srpnja 2024.</t>
  </si>
  <si>
    <t>Veronika Furčić,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</si>
</sst>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/>
    <xf numFmtId="4" fontId="6" fillId="2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4" fontId="20" fillId="2" borderId="0" xfId="0" applyNumberFormat="1" applyFont="1" applyFill="1" applyBorder="1" applyAlignment="1" applyProtection="1">
      <alignment horizontal="center" vertical="center" wrapText="1"/>
    </xf>
    <xf numFmtId="3" fontId="21" fillId="0" borderId="3" xfId="0" quotePrefix="1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vertical="center" wrapText="1" readingOrder="1"/>
      <protection locked="0"/>
    </xf>
    <xf numFmtId="0" fontId="16" fillId="5" borderId="2" xfId="0" applyFont="1" applyFill="1" applyBorder="1" applyAlignment="1" applyProtection="1">
      <alignment vertical="center" wrapText="1" readingOrder="1"/>
      <protection locked="0"/>
    </xf>
    <xf numFmtId="0" fontId="16" fillId="5" borderId="4" xfId="0" applyFont="1" applyFill="1" applyBorder="1" applyAlignment="1" applyProtection="1">
      <alignment vertical="center" wrapText="1" readingOrder="1"/>
      <protection locked="0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2" fillId="4" borderId="3" xfId="0" applyFont="1" applyFill="1" applyBorder="1" applyAlignment="1">
      <alignment vertical="center" wrapText="1"/>
    </xf>
    <xf numFmtId="0" fontId="23" fillId="4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0" fillId="0" borderId="0" xfId="0" applyFont="1"/>
    <xf numFmtId="4" fontId="3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top" wrapText="1"/>
    </xf>
    <xf numFmtId="4" fontId="25" fillId="0" borderId="3" xfId="0" applyNumberFormat="1" applyFont="1" applyBorder="1"/>
    <xf numFmtId="4" fontId="26" fillId="0" borderId="3" xfId="0" applyNumberFormat="1" applyFont="1" applyBorder="1"/>
    <xf numFmtId="0" fontId="25" fillId="0" borderId="0" xfId="0" applyFont="1"/>
    <xf numFmtId="0" fontId="11" fillId="0" borderId="7" xfId="0" applyFont="1" applyBorder="1" applyAlignment="1" applyProtection="1">
      <alignment horizontal="center" vertical="center" wrapText="1" readingOrder="1"/>
      <protection locked="0"/>
    </xf>
    <xf numFmtId="164" fontId="11" fillId="0" borderId="7" xfId="0" applyNumberFormat="1" applyFont="1" applyBorder="1" applyAlignment="1" applyProtection="1">
      <alignment vertical="center" wrapText="1" readingOrder="1"/>
      <protection locked="0"/>
    </xf>
    <xf numFmtId="0" fontId="2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27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6" fillId="3" borderId="3" xfId="0" applyNumberFormat="1" applyFont="1" applyFill="1" applyBorder="1" applyAlignment="1" applyProtection="1">
      <alignment horizontal="center" wrapText="1"/>
    </xf>
    <xf numFmtId="4" fontId="11" fillId="0" borderId="4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 wrapText="1"/>
    </xf>
    <xf numFmtId="4" fontId="1" fillId="0" borderId="3" xfId="0" applyNumberFormat="1" applyFont="1" applyBorder="1" applyAlignment="1"/>
    <xf numFmtId="4" fontId="6" fillId="0" borderId="3" xfId="0" applyNumberFormat="1" applyFont="1" applyBorder="1" applyAlignment="1">
      <alignment horizontal="right" wrapText="1"/>
    </xf>
    <xf numFmtId="4" fontId="9" fillId="2" borderId="3" xfId="0" quotePrefix="1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4" fontId="11" fillId="0" borderId="3" xfId="0" applyNumberFormat="1" applyFont="1" applyBorder="1" applyAlignment="1">
      <alignment horizontal="right" wrapText="1"/>
    </xf>
    <xf numFmtId="0" fontId="25" fillId="0" borderId="0" xfId="0" applyFont="1" applyAlignment="1"/>
    <xf numFmtId="4" fontId="0" fillId="0" borderId="3" xfId="0" applyNumberFormat="1" applyFont="1" applyBorder="1" applyAlignment="1"/>
    <xf numFmtId="0" fontId="0" fillId="0" borderId="3" xfId="0" applyFont="1" applyBorder="1" applyAlignment="1"/>
    <xf numFmtId="0" fontId="0" fillId="0" borderId="0" xfId="0" applyFont="1" applyAlignment="1"/>
    <xf numFmtId="4" fontId="9" fillId="0" borderId="3" xfId="0" applyNumberFormat="1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4" fillId="2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28" fillId="2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left"/>
    </xf>
    <xf numFmtId="0" fontId="5" fillId="6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tabSelected="1" zoomScaleNormal="100" workbookViewId="0">
      <selection activeCell="H36" sqref="H36"/>
    </sheetView>
  </sheetViews>
  <sheetFormatPr defaultRowHeight="15" x14ac:dyDescent="0.25"/>
  <cols>
    <col min="5" max="8" width="25.28515625" customWidth="1"/>
    <col min="9" max="10" width="15.7109375" customWidth="1"/>
  </cols>
  <sheetData>
    <row r="1" spans="1:10" ht="42" customHeight="1" x14ac:dyDescent="0.25">
      <c r="A1" s="137" t="s">
        <v>299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75" customHeight="1" x14ac:dyDescent="0.25">
      <c r="A2" s="137" t="s">
        <v>13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6.75" customHeight="1" x14ac:dyDescent="0.25">
      <c r="A3" s="156"/>
      <c r="B3" s="156"/>
      <c r="C3" s="156"/>
      <c r="D3" s="34"/>
      <c r="E3" s="34"/>
      <c r="F3" s="34"/>
      <c r="G3" s="34"/>
      <c r="H3" s="36"/>
      <c r="I3" s="36"/>
      <c r="J3" s="35"/>
    </row>
    <row r="4" spans="1:10" ht="18" customHeight="1" x14ac:dyDescent="0.25">
      <c r="A4" s="137" t="s">
        <v>51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8" customHeight="1" x14ac:dyDescent="0.25">
      <c r="A5" s="37"/>
      <c r="B5" s="38"/>
      <c r="C5" s="38"/>
      <c r="D5" s="38"/>
      <c r="E5" s="38"/>
      <c r="F5" s="38"/>
      <c r="G5" s="38"/>
      <c r="H5" s="38"/>
      <c r="I5" s="38"/>
      <c r="J5" s="35"/>
    </row>
    <row r="6" spans="1:10" x14ac:dyDescent="0.25">
      <c r="A6" s="148" t="s">
        <v>52</v>
      </c>
      <c r="B6" s="148"/>
      <c r="C6" s="148"/>
      <c r="D6" s="148"/>
      <c r="E6" s="148"/>
      <c r="F6" s="39"/>
      <c r="G6" s="39"/>
      <c r="H6" s="39"/>
      <c r="I6" s="40"/>
      <c r="J6" s="35"/>
    </row>
    <row r="7" spans="1:10" ht="25.5" x14ac:dyDescent="0.25">
      <c r="A7" s="149" t="s">
        <v>8</v>
      </c>
      <c r="B7" s="150"/>
      <c r="C7" s="150"/>
      <c r="D7" s="150"/>
      <c r="E7" s="151"/>
      <c r="F7" s="103" t="s">
        <v>245</v>
      </c>
      <c r="G7" s="1" t="s">
        <v>242</v>
      </c>
      <c r="H7" s="103" t="s">
        <v>244</v>
      </c>
      <c r="I7" s="1" t="s">
        <v>17</v>
      </c>
      <c r="J7" s="1" t="s">
        <v>43</v>
      </c>
    </row>
    <row r="8" spans="1:10" s="22" customFormat="1" ht="11.25" x14ac:dyDescent="0.2">
      <c r="A8" s="142">
        <v>1</v>
      </c>
      <c r="B8" s="142"/>
      <c r="C8" s="142"/>
      <c r="D8" s="142"/>
      <c r="E8" s="143"/>
      <c r="F8" s="21">
        <v>2</v>
      </c>
      <c r="G8" s="20">
        <v>3</v>
      </c>
      <c r="H8" s="20">
        <v>4</v>
      </c>
      <c r="I8" s="20" t="s">
        <v>250</v>
      </c>
      <c r="J8" s="20" t="s">
        <v>251</v>
      </c>
    </row>
    <row r="9" spans="1:10" x14ac:dyDescent="0.25">
      <c r="A9" s="144" t="s">
        <v>0</v>
      </c>
      <c r="B9" s="145"/>
      <c r="C9" s="145"/>
      <c r="D9" s="145"/>
      <c r="E9" s="146"/>
      <c r="F9" s="55">
        <f>SUM(F10:F11)</f>
        <v>506675.14</v>
      </c>
      <c r="G9" s="45">
        <f>SUM(G10:G11)</f>
        <v>1251831.1499999999</v>
      </c>
      <c r="H9" s="45">
        <f>SUM(H10:H11)</f>
        <v>628465.26</v>
      </c>
      <c r="I9" s="45">
        <f>SUM(H9/F9*100)</f>
        <v>124.03712169497796</v>
      </c>
      <c r="J9" s="45">
        <f t="shared" ref="J9:J15" si="0">SUM(H9/G9*100)</f>
        <v>50.203676430323696</v>
      </c>
    </row>
    <row r="10" spans="1:10" x14ac:dyDescent="0.25">
      <c r="A10" s="147" t="s">
        <v>44</v>
      </c>
      <c r="B10" s="139"/>
      <c r="C10" s="139"/>
      <c r="D10" s="139"/>
      <c r="E10" s="141"/>
      <c r="F10" s="104">
        <v>506675.14</v>
      </c>
      <c r="G10" s="66">
        <f>' Račun prihoda i rashoda'!G10</f>
        <v>1251831.1499999999</v>
      </c>
      <c r="H10" s="46">
        <f>' Račun prihoda i rashoda'!H11</f>
        <v>628465.26</v>
      </c>
      <c r="I10" s="46">
        <f>SUM(H10/F10*100)</f>
        <v>124.03712169497796</v>
      </c>
      <c r="J10" s="46">
        <f t="shared" si="0"/>
        <v>50.203676430323696</v>
      </c>
    </row>
    <row r="11" spans="1:10" x14ac:dyDescent="0.25">
      <c r="A11" s="152" t="s">
        <v>49</v>
      </c>
      <c r="B11" s="141"/>
      <c r="C11" s="141"/>
      <c r="D11" s="141"/>
      <c r="E11" s="141"/>
      <c r="F11" s="66">
        <v>0</v>
      </c>
      <c r="G11" s="66">
        <v>0</v>
      </c>
      <c r="H11" s="46">
        <v>0</v>
      </c>
      <c r="I11" s="46">
        <v>0</v>
      </c>
      <c r="J11" s="46">
        <v>0</v>
      </c>
    </row>
    <row r="12" spans="1:10" x14ac:dyDescent="0.25">
      <c r="A12" s="16" t="s">
        <v>1</v>
      </c>
      <c r="B12" s="28"/>
      <c r="C12" s="28"/>
      <c r="D12" s="28"/>
      <c r="E12" s="28"/>
      <c r="F12" s="55">
        <f>SUM(F13:F14)</f>
        <v>508522.77</v>
      </c>
      <c r="G12" s="45">
        <f>SUM(G13:G14)</f>
        <v>1256376.93</v>
      </c>
      <c r="H12" s="45">
        <f>SUM(H13:H14)</f>
        <v>628440.2699999999</v>
      </c>
      <c r="I12" s="45">
        <f>SUM(H12/F12*100)</f>
        <v>123.581539918065</v>
      </c>
      <c r="J12" s="45">
        <f t="shared" si="0"/>
        <v>50.020042154069152</v>
      </c>
    </row>
    <row r="13" spans="1:10" x14ac:dyDescent="0.25">
      <c r="A13" s="138" t="s">
        <v>45</v>
      </c>
      <c r="B13" s="139"/>
      <c r="C13" s="139"/>
      <c r="D13" s="139"/>
      <c r="E13" s="139"/>
      <c r="F13" s="104">
        <v>508464.64000000001</v>
      </c>
      <c r="G13" s="66">
        <f>' Račun prihoda i rashoda'!G46</f>
        <v>1251521.2</v>
      </c>
      <c r="H13" s="46">
        <f>' Račun prihoda i rashoda'!H46</f>
        <v>627440.2699999999</v>
      </c>
      <c r="I13" s="46">
        <f>SUM(H13/F13*100)</f>
        <v>123.39899781428261</v>
      </c>
      <c r="J13" s="46">
        <f t="shared" si="0"/>
        <v>50.134210271468028</v>
      </c>
    </row>
    <row r="14" spans="1:10" x14ac:dyDescent="0.25">
      <c r="A14" s="140" t="s">
        <v>46</v>
      </c>
      <c r="B14" s="141"/>
      <c r="C14" s="141"/>
      <c r="D14" s="141"/>
      <c r="E14" s="141"/>
      <c r="F14" s="104">
        <v>58.13</v>
      </c>
      <c r="G14" s="54">
        <f>' Račun prihoda i rashoda'!G94</f>
        <v>4855.7299999999996</v>
      </c>
      <c r="H14" s="47">
        <f>' Račun prihoda i rashoda'!H94</f>
        <v>1000</v>
      </c>
      <c r="I14" s="46">
        <f>SUM(H14/F14*100)</f>
        <v>1720.282126268708</v>
      </c>
      <c r="J14" s="46">
        <f t="shared" si="0"/>
        <v>20.594225790972729</v>
      </c>
    </row>
    <row r="15" spans="1:10" x14ac:dyDescent="0.25">
      <c r="A15" s="155" t="s">
        <v>53</v>
      </c>
      <c r="B15" s="145"/>
      <c r="C15" s="145"/>
      <c r="D15" s="145"/>
      <c r="E15" s="145"/>
      <c r="F15" s="55">
        <f>SUM(F9-F12)</f>
        <v>-1847.6300000000047</v>
      </c>
      <c r="G15" s="45">
        <f>SUM(G9-G12)</f>
        <v>-4545.7800000000279</v>
      </c>
      <c r="H15" s="45">
        <f>SUM(H9-H12)</f>
        <v>24.990000000107102</v>
      </c>
      <c r="I15" s="45">
        <f>SUM(H15/F15*100)</f>
        <v>-1.3525435287426075</v>
      </c>
      <c r="J15" s="45">
        <f t="shared" si="0"/>
        <v>-0.54974063857263111</v>
      </c>
    </row>
    <row r="16" spans="1:10" ht="18" x14ac:dyDescent="0.25">
      <c r="A16" s="34"/>
      <c r="B16" s="41"/>
      <c r="C16" s="41"/>
      <c r="D16" s="41"/>
      <c r="E16" s="41"/>
      <c r="F16" s="52"/>
      <c r="G16" s="48"/>
      <c r="H16" s="49"/>
      <c r="I16" s="49"/>
      <c r="J16" s="49"/>
    </row>
    <row r="17" spans="1:41" ht="18" customHeight="1" x14ac:dyDescent="0.25">
      <c r="A17" s="148" t="s">
        <v>54</v>
      </c>
      <c r="B17" s="148"/>
      <c r="C17" s="148"/>
      <c r="D17" s="148"/>
      <c r="E17" s="148"/>
      <c r="F17" s="52"/>
      <c r="G17" s="48"/>
      <c r="H17" s="49"/>
      <c r="I17" s="49"/>
      <c r="J17" s="49"/>
    </row>
    <row r="18" spans="1:41" ht="25.5" x14ac:dyDescent="0.25">
      <c r="A18" s="149" t="s">
        <v>8</v>
      </c>
      <c r="B18" s="150"/>
      <c r="C18" s="150"/>
      <c r="D18" s="150"/>
      <c r="E18" s="151"/>
      <c r="F18" s="103" t="s">
        <v>245</v>
      </c>
      <c r="G18" s="1" t="s">
        <v>242</v>
      </c>
      <c r="H18" s="103" t="s">
        <v>244</v>
      </c>
      <c r="I18" s="50" t="s">
        <v>17</v>
      </c>
      <c r="J18" s="50" t="s">
        <v>43</v>
      </c>
    </row>
    <row r="19" spans="1:41" s="22" customFormat="1" ht="11.25" customHeight="1" x14ac:dyDescent="0.25">
      <c r="A19" s="142">
        <v>1</v>
      </c>
      <c r="B19" s="142"/>
      <c r="C19" s="142"/>
      <c r="D19" s="142"/>
      <c r="E19" s="143"/>
      <c r="F19" s="53">
        <v>2</v>
      </c>
      <c r="G19" s="51">
        <v>3</v>
      </c>
      <c r="H19" s="51">
        <v>4</v>
      </c>
      <c r="I19" s="20" t="s">
        <v>250</v>
      </c>
      <c r="J19" s="20" t="s">
        <v>251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ht="15.75" customHeight="1" x14ac:dyDescent="0.25">
      <c r="A20" s="147" t="s">
        <v>47</v>
      </c>
      <c r="B20" s="160"/>
      <c r="C20" s="160"/>
      <c r="D20" s="160"/>
      <c r="E20" s="161"/>
      <c r="F20" s="54">
        <v>0</v>
      </c>
      <c r="G20" s="47">
        <v>0</v>
      </c>
      <c r="H20" s="47">
        <v>0</v>
      </c>
      <c r="I20" s="47">
        <v>0</v>
      </c>
      <c r="J20" s="47">
        <v>0</v>
      </c>
    </row>
    <row r="21" spans="1:41" x14ac:dyDescent="0.25">
      <c r="A21" s="147" t="s">
        <v>48</v>
      </c>
      <c r="B21" s="139"/>
      <c r="C21" s="139"/>
      <c r="D21" s="139"/>
      <c r="E21" s="139"/>
      <c r="F21" s="54">
        <v>0</v>
      </c>
      <c r="G21" s="47">
        <v>0</v>
      </c>
      <c r="H21" s="47">
        <v>0</v>
      </c>
      <c r="I21" s="47">
        <v>0</v>
      </c>
      <c r="J21" s="47">
        <v>0</v>
      </c>
    </row>
    <row r="22" spans="1:41" s="29" customFormat="1" ht="15" customHeight="1" x14ac:dyDescent="0.25">
      <c r="A22" s="157" t="s">
        <v>50</v>
      </c>
      <c r="B22" s="158"/>
      <c r="C22" s="158"/>
      <c r="D22" s="158"/>
      <c r="E22" s="159"/>
      <c r="F22" s="55">
        <f>SUM(F20-F21)</f>
        <v>0</v>
      </c>
      <c r="G22" s="45">
        <v>0</v>
      </c>
      <c r="H22" s="45">
        <v>0</v>
      </c>
      <c r="I22" s="45">
        <v>0</v>
      </c>
      <c r="J22" s="45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9" customFormat="1" ht="15" customHeight="1" x14ac:dyDescent="0.25">
      <c r="A23" s="157" t="s">
        <v>55</v>
      </c>
      <c r="B23" s="158"/>
      <c r="C23" s="158"/>
      <c r="D23" s="158"/>
      <c r="E23" s="159"/>
      <c r="F23" s="55">
        <v>6840.65</v>
      </c>
      <c r="G23" s="45">
        <v>4545.78</v>
      </c>
      <c r="H23" s="45">
        <v>4545.78</v>
      </c>
      <c r="I23" s="45">
        <f>SUM(H23/F23*100)</f>
        <v>66.452457003354951</v>
      </c>
      <c r="J23" s="45">
        <f>SUM(H23/G23*100)</f>
        <v>100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x14ac:dyDescent="0.25">
      <c r="A24" s="155" t="s">
        <v>56</v>
      </c>
      <c r="B24" s="145"/>
      <c r="C24" s="145"/>
      <c r="D24" s="145"/>
      <c r="E24" s="145"/>
      <c r="F24" s="55">
        <v>4993.0200000000004</v>
      </c>
      <c r="G24" s="45">
        <v>0</v>
      </c>
      <c r="H24" s="45">
        <f>H23+H15</f>
        <v>4570.7700000001068</v>
      </c>
      <c r="I24" s="45">
        <f>SUM(H24/F24*100)</f>
        <v>91.543194299243865</v>
      </c>
      <c r="J24" s="45">
        <v>0</v>
      </c>
    </row>
    <row r="25" spans="1:41" ht="15.75" x14ac:dyDescent="0.25">
      <c r="A25" s="42"/>
      <c r="B25" s="43"/>
      <c r="C25" s="43"/>
      <c r="D25" s="43"/>
      <c r="E25" s="43"/>
      <c r="F25" s="44"/>
      <c r="G25" s="44"/>
      <c r="H25" s="44"/>
      <c r="I25" s="44"/>
      <c r="J25" s="35"/>
    </row>
    <row r="26" spans="1:41" ht="15.75" x14ac:dyDescent="0.25">
      <c r="A26" s="162" t="s">
        <v>60</v>
      </c>
      <c r="B26" s="162"/>
      <c r="C26" s="162"/>
      <c r="D26" s="162"/>
      <c r="E26" s="162"/>
      <c r="F26" s="162"/>
      <c r="G26" s="162"/>
      <c r="H26" s="162"/>
      <c r="I26" s="162"/>
      <c r="J26" s="162"/>
    </row>
    <row r="27" spans="1:41" ht="15.75" x14ac:dyDescent="0.25">
      <c r="A27" s="12"/>
      <c r="B27" s="13"/>
      <c r="C27" s="13"/>
      <c r="D27" s="13"/>
      <c r="E27" s="13"/>
      <c r="F27" s="14"/>
      <c r="G27" s="14"/>
      <c r="H27" s="14"/>
      <c r="I27" s="14"/>
    </row>
    <row r="28" spans="1:41" ht="15" customHeight="1" x14ac:dyDescent="0.25">
      <c r="A28" s="163" t="s">
        <v>61</v>
      </c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41" x14ac:dyDescent="0.25">
      <c r="A29" s="163" t="s">
        <v>62</v>
      </c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41" ht="15" customHeight="1" x14ac:dyDescent="0.25">
      <c r="A30" s="163" t="s">
        <v>63</v>
      </c>
      <c r="B30" s="163"/>
      <c r="C30" s="163"/>
      <c r="D30" s="163"/>
      <c r="E30" s="163"/>
      <c r="F30" s="163"/>
      <c r="G30" s="163"/>
      <c r="H30" s="163"/>
      <c r="I30" s="163"/>
      <c r="J30" s="163"/>
    </row>
    <row r="31" spans="1:41" ht="36.75" customHeight="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41" ht="15" customHeight="1" x14ac:dyDescent="0.25">
      <c r="A32" s="154" t="s">
        <v>64</v>
      </c>
      <c r="B32" s="154"/>
      <c r="C32" s="154"/>
      <c r="D32" s="154"/>
      <c r="E32" s="154"/>
      <c r="F32" s="154"/>
      <c r="G32" s="154"/>
      <c r="H32" s="154"/>
      <c r="I32" s="154"/>
      <c r="J32" s="154"/>
    </row>
    <row r="33" spans="1:10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5" customHeight="1" x14ac:dyDescent="0.25">
      <c r="A34" s="128" t="s">
        <v>300</v>
      </c>
      <c r="H34" s="153" t="s">
        <v>241</v>
      </c>
      <c r="I34" s="153"/>
    </row>
    <row r="35" spans="1:10" x14ac:dyDescent="0.25">
      <c r="A35" s="129" t="s">
        <v>301</v>
      </c>
      <c r="H35" s="102" t="s">
        <v>303</v>
      </c>
    </row>
    <row r="36" spans="1:10" ht="15" customHeight="1" x14ac:dyDescent="0.25">
      <c r="A36" s="128" t="s">
        <v>302</v>
      </c>
    </row>
  </sheetData>
  <mergeCells count="27">
    <mergeCell ref="H34:I34"/>
    <mergeCell ref="A32:J32"/>
    <mergeCell ref="A15:E15"/>
    <mergeCell ref="A24:E24"/>
    <mergeCell ref="A3:C3"/>
    <mergeCell ref="A23:E23"/>
    <mergeCell ref="A18:E18"/>
    <mergeCell ref="A19:E19"/>
    <mergeCell ref="A21:E21"/>
    <mergeCell ref="A22:E22"/>
    <mergeCell ref="A20:E20"/>
    <mergeCell ref="A26:J26"/>
    <mergeCell ref="A29:J29"/>
    <mergeCell ref="A28:J28"/>
    <mergeCell ref="A30:J31"/>
    <mergeCell ref="A17:E17"/>
    <mergeCell ref="A1:J1"/>
    <mergeCell ref="A2:J2"/>
    <mergeCell ref="A4:J4"/>
    <mergeCell ref="A13:E13"/>
    <mergeCell ref="A14:E14"/>
    <mergeCell ref="A8:E8"/>
    <mergeCell ref="A9:E9"/>
    <mergeCell ref="A10:E10"/>
    <mergeCell ref="A6:E6"/>
    <mergeCell ref="A7:E7"/>
    <mergeCell ref="A11:E1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opLeftCell="A52" workbookViewId="0">
      <selection activeCell="H108" sqref="H10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5.42578125" customWidth="1"/>
    <col min="5" max="5" width="44.7109375" customWidth="1"/>
    <col min="6" max="7" width="25.28515625" style="111" customWidth="1"/>
    <col min="8" max="8" width="25.28515625" style="102" customWidth="1"/>
    <col min="9" max="10" width="15.7109375" style="102" customWidth="1"/>
  </cols>
  <sheetData>
    <row r="1" spans="1:10" ht="18" customHeight="1" x14ac:dyDescent="0.25">
      <c r="A1" s="2"/>
      <c r="B1" s="2"/>
      <c r="C1" s="2"/>
      <c r="D1" s="15"/>
      <c r="E1" s="2"/>
      <c r="F1" s="15"/>
      <c r="G1" s="15"/>
      <c r="H1" s="112"/>
      <c r="I1" s="112"/>
    </row>
    <row r="2" spans="1:10" ht="15.75" customHeight="1" x14ac:dyDescent="0.25">
      <c r="A2" s="164" t="s">
        <v>13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8" x14ac:dyDescent="0.25">
      <c r="A3" s="2"/>
      <c r="B3" s="2"/>
      <c r="C3" s="2"/>
      <c r="D3" s="15"/>
      <c r="E3" s="2"/>
      <c r="F3" s="15"/>
      <c r="G3" s="15"/>
      <c r="H3" s="3"/>
      <c r="I3" s="3"/>
    </row>
    <row r="4" spans="1:10" ht="18" customHeight="1" x14ac:dyDescent="0.25">
      <c r="A4" s="137" t="s">
        <v>57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8" x14ac:dyDescent="0.25">
      <c r="A5" s="2"/>
      <c r="B5" s="2"/>
      <c r="C5" s="2"/>
      <c r="D5" s="15"/>
      <c r="E5" s="2"/>
      <c r="F5" s="15"/>
      <c r="G5" s="15"/>
      <c r="H5" s="3"/>
      <c r="I5" s="3"/>
    </row>
    <row r="6" spans="1:10" ht="15.75" customHeight="1" x14ac:dyDescent="0.25">
      <c r="A6" s="164" t="s">
        <v>18</v>
      </c>
      <c r="B6" s="164"/>
      <c r="C6" s="164"/>
      <c r="D6" s="164"/>
      <c r="E6" s="164"/>
      <c r="F6" s="164"/>
      <c r="G6" s="164"/>
      <c r="H6" s="164"/>
      <c r="I6" s="164"/>
      <c r="J6" s="164"/>
    </row>
    <row r="7" spans="1:10" ht="18" x14ac:dyDescent="0.25">
      <c r="A7" s="2"/>
      <c r="B7" s="2"/>
      <c r="C7" s="2"/>
      <c r="D7" s="15"/>
      <c r="E7" s="2"/>
      <c r="F7" s="15"/>
      <c r="G7" s="15"/>
      <c r="H7" s="3"/>
      <c r="I7" s="3"/>
    </row>
    <row r="8" spans="1:10" ht="25.5" x14ac:dyDescent="0.25">
      <c r="A8" s="165" t="s">
        <v>8</v>
      </c>
      <c r="B8" s="166"/>
      <c r="C8" s="166"/>
      <c r="D8" s="166"/>
      <c r="E8" s="167"/>
      <c r="F8" s="30" t="s">
        <v>246</v>
      </c>
      <c r="G8" s="30" t="s">
        <v>242</v>
      </c>
      <c r="H8" s="30" t="s">
        <v>243</v>
      </c>
      <c r="I8" s="30" t="s">
        <v>17</v>
      </c>
      <c r="J8" s="30" t="s">
        <v>43</v>
      </c>
    </row>
    <row r="9" spans="1:10" ht="16.5" customHeight="1" x14ac:dyDescent="0.25">
      <c r="A9" s="165">
        <v>1</v>
      </c>
      <c r="B9" s="166"/>
      <c r="C9" s="166"/>
      <c r="D9" s="166"/>
      <c r="E9" s="167"/>
      <c r="F9" s="30">
        <v>2</v>
      </c>
      <c r="G9" s="30">
        <v>3</v>
      </c>
      <c r="H9" s="30">
        <v>4</v>
      </c>
      <c r="I9" s="30" t="s">
        <v>250</v>
      </c>
      <c r="J9" s="30" t="s">
        <v>251</v>
      </c>
    </row>
    <row r="10" spans="1:10" s="27" customFormat="1" x14ac:dyDescent="0.25">
      <c r="A10" s="5"/>
      <c r="B10" s="5"/>
      <c r="C10" s="5"/>
      <c r="D10" s="5"/>
      <c r="E10" s="5" t="s">
        <v>19</v>
      </c>
      <c r="F10" s="65">
        <f>SUM(F11,F37)</f>
        <v>506675.14</v>
      </c>
      <c r="G10" s="65">
        <f>SUM(G11,G37)</f>
        <v>1251831.1499999999</v>
      </c>
      <c r="H10" s="65">
        <f>SUM(H11,H37)</f>
        <v>628465.26</v>
      </c>
      <c r="I10" s="101">
        <f t="shared" ref="I10:I35" si="0">SUM(H10/F10*100)</f>
        <v>124.03712169497796</v>
      </c>
      <c r="J10" s="101">
        <f>SUM(H10/G10*100)</f>
        <v>50.203676430323696</v>
      </c>
    </row>
    <row r="11" spans="1:10" s="27" customFormat="1" ht="15.75" customHeight="1" x14ac:dyDescent="0.25">
      <c r="A11" s="5">
        <v>6</v>
      </c>
      <c r="B11" s="5"/>
      <c r="C11" s="5"/>
      <c r="D11" s="5"/>
      <c r="E11" s="5" t="s">
        <v>2</v>
      </c>
      <c r="F11" s="65">
        <f>SUM(F12,F20,F23,F26,F33)</f>
        <v>506675.14</v>
      </c>
      <c r="G11" s="65">
        <f>SUM(G12,G20,G23,G26,G33)</f>
        <v>1251831.1499999999</v>
      </c>
      <c r="H11" s="65">
        <f>SUM(H12,H20,H23,H26,H33)</f>
        <v>628465.26</v>
      </c>
      <c r="I11" s="101">
        <f t="shared" si="0"/>
        <v>124.03712169497796</v>
      </c>
      <c r="J11" s="101">
        <f>SUM(H11/G11*100)</f>
        <v>50.203676430323696</v>
      </c>
    </row>
    <row r="12" spans="1:10" s="27" customFormat="1" x14ac:dyDescent="0.25">
      <c r="A12" s="5"/>
      <c r="B12" s="5">
        <v>63</v>
      </c>
      <c r="C12" s="5"/>
      <c r="D12" s="5"/>
      <c r="E12" s="5"/>
      <c r="F12" s="65">
        <f>SUM(F13,F15,F18)</f>
        <v>419734</v>
      </c>
      <c r="G12" s="82">
        <v>1081888.18</v>
      </c>
      <c r="H12" s="65">
        <f>SUM(H13,H15,H18)</f>
        <v>521585.57</v>
      </c>
      <c r="I12" s="101">
        <f t="shared" si="0"/>
        <v>124.26574211286197</v>
      </c>
      <c r="J12" s="101">
        <f>SUM(H12/G12*100)</f>
        <v>48.210672751781061</v>
      </c>
    </row>
    <row r="13" spans="1:10" x14ac:dyDescent="0.25">
      <c r="A13" s="5"/>
      <c r="B13" s="9"/>
      <c r="C13" s="9">
        <v>634</v>
      </c>
      <c r="D13" s="9"/>
      <c r="E13" s="67" t="s">
        <v>262</v>
      </c>
      <c r="F13" s="63">
        <f>SUM(F14)</f>
        <v>225</v>
      </c>
      <c r="G13" s="63"/>
      <c r="H13" s="63">
        <f>SUM(H14)</f>
        <v>0</v>
      </c>
      <c r="I13" s="100">
        <f t="shared" si="0"/>
        <v>0</v>
      </c>
      <c r="J13" s="100"/>
    </row>
    <row r="14" spans="1:10" x14ac:dyDescent="0.25">
      <c r="A14" s="5"/>
      <c r="B14" s="9"/>
      <c r="C14" s="9"/>
      <c r="D14" s="9">
        <v>6341</v>
      </c>
      <c r="E14" s="67" t="s">
        <v>263</v>
      </c>
      <c r="F14" s="63">
        <v>225</v>
      </c>
      <c r="G14" s="63"/>
      <c r="H14" s="100">
        <v>0</v>
      </c>
      <c r="I14" s="100">
        <f t="shared" si="0"/>
        <v>0</v>
      </c>
      <c r="J14" s="100"/>
    </row>
    <row r="15" spans="1:10" ht="25.5" x14ac:dyDescent="0.25">
      <c r="A15" s="5"/>
      <c r="B15" s="9"/>
      <c r="C15" s="9">
        <v>636</v>
      </c>
      <c r="D15" s="9"/>
      <c r="E15" s="67" t="s">
        <v>65</v>
      </c>
      <c r="F15" s="63">
        <f>SUM(F16:F17)</f>
        <v>419509</v>
      </c>
      <c r="G15" s="63"/>
      <c r="H15" s="63">
        <f>SUM(H16:H17)</f>
        <v>521555.57</v>
      </c>
      <c r="I15" s="100">
        <f t="shared" si="0"/>
        <v>124.32523974455852</v>
      </c>
      <c r="J15" s="100"/>
    </row>
    <row r="16" spans="1:10" ht="25.5" x14ac:dyDescent="0.25">
      <c r="A16" s="5"/>
      <c r="B16" s="9"/>
      <c r="C16" s="9"/>
      <c r="D16" s="87">
        <v>6361</v>
      </c>
      <c r="E16" s="67" t="s">
        <v>66</v>
      </c>
      <c r="F16" s="63">
        <v>419509</v>
      </c>
      <c r="G16" s="63"/>
      <c r="H16" s="100">
        <v>521555.57</v>
      </c>
      <c r="I16" s="100">
        <f t="shared" si="0"/>
        <v>124.32523974455852</v>
      </c>
      <c r="J16" s="100"/>
    </row>
    <row r="17" spans="1:10" ht="25.5" x14ac:dyDescent="0.25">
      <c r="A17" s="5"/>
      <c r="B17" s="9"/>
      <c r="C17" s="9"/>
      <c r="D17" s="87">
        <v>6362</v>
      </c>
      <c r="E17" s="67" t="s">
        <v>67</v>
      </c>
      <c r="F17" s="63">
        <v>0</v>
      </c>
      <c r="G17" s="63"/>
      <c r="H17" s="100">
        <v>0</v>
      </c>
      <c r="I17" s="100">
        <v>0</v>
      </c>
      <c r="J17" s="100"/>
    </row>
    <row r="18" spans="1:10" ht="25.5" x14ac:dyDescent="0.25">
      <c r="A18" s="5"/>
      <c r="B18" s="9"/>
      <c r="C18" s="9">
        <v>639</v>
      </c>
      <c r="D18" s="9"/>
      <c r="E18" s="67" t="s">
        <v>68</v>
      </c>
      <c r="F18" s="63">
        <f>SUM(F19)</f>
        <v>0</v>
      </c>
      <c r="G18" s="63"/>
      <c r="H18" s="63">
        <f>SUM(H19)</f>
        <v>30</v>
      </c>
      <c r="I18" s="100">
        <v>0</v>
      </c>
      <c r="J18" s="100"/>
    </row>
    <row r="19" spans="1:10" ht="25.5" x14ac:dyDescent="0.25">
      <c r="A19" s="6"/>
      <c r="B19" s="6"/>
      <c r="C19" s="6"/>
      <c r="D19" s="6">
        <v>6391</v>
      </c>
      <c r="E19" s="67" t="s">
        <v>69</v>
      </c>
      <c r="F19" s="63">
        <v>0</v>
      </c>
      <c r="G19" s="63"/>
      <c r="H19" s="100">
        <v>30</v>
      </c>
      <c r="I19" s="100">
        <v>0</v>
      </c>
      <c r="J19" s="100"/>
    </row>
    <row r="20" spans="1:10" s="27" customFormat="1" x14ac:dyDescent="0.25">
      <c r="A20" s="19"/>
      <c r="B20" s="19">
        <v>64</v>
      </c>
      <c r="C20" s="19"/>
      <c r="D20" s="19"/>
      <c r="E20" s="68" t="s">
        <v>70</v>
      </c>
      <c r="F20" s="65">
        <f>SUM(F21)</f>
        <v>0</v>
      </c>
      <c r="G20" s="82">
        <v>0</v>
      </c>
      <c r="H20" s="65">
        <f>SUM(H21)</f>
        <v>0.02</v>
      </c>
      <c r="I20" s="101">
        <v>0</v>
      </c>
      <c r="J20" s="101">
        <v>0</v>
      </c>
    </row>
    <row r="21" spans="1:10" x14ac:dyDescent="0.25">
      <c r="A21" s="6"/>
      <c r="B21" s="6"/>
      <c r="C21" s="6">
        <v>641</v>
      </c>
      <c r="D21" s="6"/>
      <c r="E21" s="67" t="s">
        <v>71</v>
      </c>
      <c r="F21" s="63">
        <f>SUM(F22)</f>
        <v>0</v>
      </c>
      <c r="G21" s="63"/>
      <c r="H21" s="63">
        <f>SUM(H22)</f>
        <v>0.02</v>
      </c>
      <c r="I21" s="100">
        <v>0</v>
      </c>
      <c r="J21" s="100"/>
    </row>
    <row r="22" spans="1:10" x14ac:dyDescent="0.25">
      <c r="A22" s="6"/>
      <c r="B22" s="6"/>
      <c r="C22" s="6"/>
      <c r="D22" s="6">
        <v>6413</v>
      </c>
      <c r="E22" s="67" t="s">
        <v>72</v>
      </c>
      <c r="F22" s="63">
        <v>0</v>
      </c>
      <c r="G22" s="63"/>
      <c r="H22" s="100">
        <v>0.02</v>
      </c>
      <c r="I22" s="100">
        <v>0</v>
      </c>
      <c r="J22" s="100"/>
    </row>
    <row r="23" spans="1:10" s="27" customFormat="1" ht="25.5" x14ac:dyDescent="0.25">
      <c r="A23" s="19"/>
      <c r="B23" s="19">
        <v>65</v>
      </c>
      <c r="C23" s="19"/>
      <c r="D23" s="19"/>
      <c r="E23" s="68" t="s">
        <v>73</v>
      </c>
      <c r="F23" s="65">
        <f>SUM(F24)</f>
        <v>54.24</v>
      </c>
      <c r="G23" s="82">
        <v>2848.28</v>
      </c>
      <c r="H23" s="65">
        <f>SUM(H24)</f>
        <v>1435.77</v>
      </c>
      <c r="I23" s="101">
        <f t="shared" si="0"/>
        <v>2647.0685840707965</v>
      </c>
      <c r="J23" s="101">
        <f>SUM(H23/G23*100)</f>
        <v>50.408316598087268</v>
      </c>
    </row>
    <row r="24" spans="1:10" x14ac:dyDescent="0.25">
      <c r="A24" s="6"/>
      <c r="B24" s="6"/>
      <c r="C24" s="6">
        <v>652</v>
      </c>
      <c r="D24" s="6"/>
      <c r="E24" s="67" t="s">
        <v>74</v>
      </c>
      <c r="F24" s="63">
        <f>SUM(F25)</f>
        <v>54.24</v>
      </c>
      <c r="G24" s="63"/>
      <c r="H24" s="63">
        <f>SUM(H25)</f>
        <v>1435.77</v>
      </c>
      <c r="I24" s="100">
        <f t="shared" si="0"/>
        <v>2647.0685840707965</v>
      </c>
      <c r="J24" s="100"/>
    </row>
    <row r="25" spans="1:10" x14ac:dyDescent="0.25">
      <c r="A25" s="6"/>
      <c r="B25" s="6"/>
      <c r="C25" s="6"/>
      <c r="D25" s="6">
        <v>6526</v>
      </c>
      <c r="E25" s="67" t="s">
        <v>75</v>
      </c>
      <c r="F25" s="63">
        <v>54.24</v>
      </c>
      <c r="G25" s="63"/>
      <c r="H25" s="100">
        <v>1435.77</v>
      </c>
      <c r="I25" s="100">
        <f t="shared" si="0"/>
        <v>2647.0685840707965</v>
      </c>
      <c r="J25" s="100"/>
    </row>
    <row r="26" spans="1:10" s="27" customFormat="1" ht="25.5" x14ac:dyDescent="0.25">
      <c r="A26" s="19"/>
      <c r="B26" s="19">
        <v>66</v>
      </c>
      <c r="C26" s="19"/>
      <c r="D26" s="19"/>
      <c r="E26" s="5" t="s">
        <v>177</v>
      </c>
      <c r="F26" s="65">
        <f>SUM(F27,F30)</f>
        <v>3120.63</v>
      </c>
      <c r="G26" s="82">
        <v>12153.45</v>
      </c>
      <c r="H26" s="65">
        <f>SUM(H27,H30)</f>
        <v>4347.55</v>
      </c>
      <c r="I26" s="101">
        <f t="shared" si="0"/>
        <v>139.31642008184244</v>
      </c>
      <c r="J26" s="101">
        <f>SUM(H26/G26*100)</f>
        <v>35.772147003525745</v>
      </c>
    </row>
    <row r="27" spans="1:10" ht="15" customHeight="1" x14ac:dyDescent="0.25">
      <c r="A27" s="6"/>
      <c r="B27" s="19"/>
      <c r="C27" s="6">
        <v>661</v>
      </c>
      <c r="D27" s="6"/>
      <c r="E27" s="9" t="s">
        <v>20</v>
      </c>
      <c r="F27" s="63">
        <f>SUM(F28:F29)</f>
        <v>1660.63</v>
      </c>
      <c r="G27" s="63"/>
      <c r="H27" s="63">
        <f>SUM(H28:H29)</f>
        <v>3347.55</v>
      </c>
      <c r="I27" s="100">
        <v>0</v>
      </c>
      <c r="J27" s="100"/>
    </row>
    <row r="28" spans="1:10" x14ac:dyDescent="0.25">
      <c r="A28" s="6"/>
      <c r="B28" s="19"/>
      <c r="C28" s="6"/>
      <c r="D28" s="6">
        <v>6614</v>
      </c>
      <c r="E28" s="9" t="s">
        <v>21</v>
      </c>
      <c r="F28" s="63">
        <v>0</v>
      </c>
      <c r="G28" s="63"/>
      <c r="H28" s="100">
        <v>0</v>
      </c>
      <c r="I28" s="100">
        <v>0</v>
      </c>
      <c r="J28" s="100"/>
    </row>
    <row r="29" spans="1:10" x14ac:dyDescent="0.25">
      <c r="A29" s="6"/>
      <c r="B29" s="19"/>
      <c r="C29" s="6"/>
      <c r="D29" s="87">
        <v>6615</v>
      </c>
      <c r="E29" s="67" t="s">
        <v>76</v>
      </c>
      <c r="F29" s="63">
        <v>1660.63</v>
      </c>
      <c r="G29" s="63"/>
      <c r="H29" s="100">
        <v>3347.55</v>
      </c>
      <c r="I29" s="100">
        <v>0</v>
      </c>
      <c r="J29" s="100"/>
    </row>
    <row r="30" spans="1:10" ht="25.5" x14ac:dyDescent="0.25">
      <c r="A30" s="6"/>
      <c r="B30" s="19"/>
      <c r="C30" s="6">
        <v>663</v>
      </c>
      <c r="D30" s="6"/>
      <c r="E30" s="67" t="s">
        <v>77</v>
      </c>
      <c r="F30" s="63">
        <f>SUM(F31:F32)</f>
        <v>1460</v>
      </c>
      <c r="G30" s="63"/>
      <c r="H30" s="63">
        <f>SUM(H31:H32)</f>
        <v>1000</v>
      </c>
      <c r="I30" s="100">
        <f t="shared" si="0"/>
        <v>68.493150684931507</v>
      </c>
      <c r="J30" s="100"/>
    </row>
    <row r="31" spans="1:10" ht="25.5" x14ac:dyDescent="0.25">
      <c r="A31" s="6"/>
      <c r="B31" s="19"/>
      <c r="C31" s="6"/>
      <c r="D31" s="87">
        <v>6631</v>
      </c>
      <c r="E31" s="67" t="s">
        <v>78</v>
      </c>
      <c r="F31" s="63">
        <v>1460</v>
      </c>
      <c r="G31" s="63"/>
      <c r="H31" s="100">
        <v>1000</v>
      </c>
      <c r="I31" s="100">
        <f t="shared" si="0"/>
        <v>68.493150684931507</v>
      </c>
      <c r="J31" s="100"/>
    </row>
    <row r="32" spans="1:10" ht="25.5" x14ac:dyDescent="0.25">
      <c r="A32" s="6"/>
      <c r="B32" s="19"/>
      <c r="C32" s="6"/>
      <c r="D32" s="87">
        <v>6632</v>
      </c>
      <c r="E32" s="67" t="s">
        <v>79</v>
      </c>
      <c r="F32" s="63">
        <v>0</v>
      </c>
      <c r="G32" s="63"/>
      <c r="H32" s="100">
        <v>0</v>
      </c>
      <c r="I32" s="100">
        <v>0</v>
      </c>
      <c r="J32" s="100"/>
    </row>
    <row r="33" spans="1:10" s="27" customFormat="1" ht="25.5" x14ac:dyDescent="0.25">
      <c r="A33" s="19"/>
      <c r="B33" s="19">
        <v>67</v>
      </c>
      <c r="C33" s="19"/>
      <c r="D33" s="88"/>
      <c r="E33" s="68" t="s">
        <v>80</v>
      </c>
      <c r="F33" s="65">
        <f>SUM(F34)</f>
        <v>83766.27</v>
      </c>
      <c r="G33" s="82">
        <v>154941.24</v>
      </c>
      <c r="H33" s="65">
        <f>SUM(H34)</f>
        <v>101096.35</v>
      </c>
      <c r="I33" s="101">
        <f t="shared" si="0"/>
        <v>120.68861368663066</v>
      </c>
      <c r="J33" s="101">
        <f>SUM(H33/G33*100)</f>
        <v>65.248186990113169</v>
      </c>
    </row>
    <row r="34" spans="1:10" ht="25.5" x14ac:dyDescent="0.25">
      <c r="A34" s="6"/>
      <c r="B34" s="19"/>
      <c r="C34" s="6">
        <v>671</v>
      </c>
      <c r="D34" s="87"/>
      <c r="E34" s="67" t="s">
        <v>81</v>
      </c>
      <c r="F34" s="63">
        <f>SUM(F35:F36)</f>
        <v>83766.27</v>
      </c>
      <c r="G34" s="63"/>
      <c r="H34" s="63">
        <f>SUM(H35:H36)</f>
        <v>101096.35</v>
      </c>
      <c r="I34" s="100">
        <f t="shared" si="0"/>
        <v>120.68861368663066</v>
      </c>
      <c r="J34" s="100"/>
    </row>
    <row r="35" spans="1:10" ht="25.5" x14ac:dyDescent="0.25">
      <c r="A35" s="6"/>
      <c r="B35" s="19"/>
      <c r="C35" s="6"/>
      <c r="D35" s="6">
        <v>6711</v>
      </c>
      <c r="E35" s="67" t="s">
        <v>82</v>
      </c>
      <c r="F35" s="63">
        <v>83766.27</v>
      </c>
      <c r="G35" s="63"/>
      <c r="H35" s="100">
        <v>101096.35</v>
      </c>
      <c r="I35" s="100">
        <f t="shared" si="0"/>
        <v>120.68861368663066</v>
      </c>
      <c r="J35" s="100"/>
    </row>
    <row r="36" spans="1:10" ht="25.5" x14ac:dyDescent="0.25">
      <c r="A36" s="6"/>
      <c r="B36" s="6"/>
      <c r="C36" s="6"/>
      <c r="D36" s="6">
        <v>6712</v>
      </c>
      <c r="E36" s="69" t="s">
        <v>83</v>
      </c>
      <c r="F36" s="63">
        <v>0</v>
      </c>
      <c r="G36" s="63"/>
      <c r="H36" s="100">
        <v>0</v>
      </c>
      <c r="I36" s="100">
        <v>0</v>
      </c>
      <c r="J36" s="100"/>
    </row>
    <row r="37" spans="1:10" s="27" customFormat="1" x14ac:dyDescent="0.25">
      <c r="A37" s="19">
        <v>7</v>
      </c>
      <c r="B37" s="19"/>
      <c r="C37" s="19"/>
      <c r="D37" s="19"/>
      <c r="E37" s="5" t="s">
        <v>3</v>
      </c>
      <c r="F37" s="65">
        <f>SUM(F38,F40)</f>
        <v>0</v>
      </c>
      <c r="G37" s="65">
        <f>SUM(G38,G40)</f>
        <v>0</v>
      </c>
      <c r="H37" s="65">
        <f>SUM(H38,H40)</f>
        <v>0</v>
      </c>
      <c r="I37" s="101">
        <v>0</v>
      </c>
      <c r="J37" s="101">
        <v>0</v>
      </c>
    </row>
    <row r="38" spans="1:10" s="27" customFormat="1" ht="25.5" x14ac:dyDescent="0.25">
      <c r="A38" s="19"/>
      <c r="B38" s="19">
        <v>71</v>
      </c>
      <c r="C38" s="19"/>
      <c r="D38" s="19"/>
      <c r="E38" s="70" t="s">
        <v>84</v>
      </c>
      <c r="F38" s="65">
        <f>SUM(F39)</f>
        <v>0</v>
      </c>
      <c r="G38" s="65">
        <v>0</v>
      </c>
      <c r="H38" s="65">
        <f>SUM(H39)</f>
        <v>0</v>
      </c>
      <c r="I38" s="101">
        <v>0</v>
      </c>
      <c r="J38" s="101">
        <v>0</v>
      </c>
    </row>
    <row r="39" spans="1:10" s="27" customFormat="1" ht="25.5" x14ac:dyDescent="0.25">
      <c r="A39" s="19"/>
      <c r="B39" s="19"/>
      <c r="C39" s="6">
        <v>711</v>
      </c>
      <c r="D39" s="19"/>
      <c r="E39" s="71" t="s">
        <v>85</v>
      </c>
      <c r="F39" s="63">
        <v>0</v>
      </c>
      <c r="G39" s="65"/>
      <c r="H39" s="101"/>
      <c r="I39" s="100">
        <v>0</v>
      </c>
      <c r="J39" s="101"/>
    </row>
    <row r="40" spans="1:10" s="27" customFormat="1" ht="25.5" x14ac:dyDescent="0.25">
      <c r="A40" s="19"/>
      <c r="B40" s="19">
        <v>72</v>
      </c>
      <c r="C40" s="19"/>
      <c r="D40" s="19"/>
      <c r="E40" s="70" t="s">
        <v>22</v>
      </c>
      <c r="F40" s="65">
        <f>SUM(F41)</f>
        <v>0</v>
      </c>
      <c r="G40" s="65">
        <v>0</v>
      </c>
      <c r="H40" s="65">
        <f>SUM(H41)</f>
        <v>0</v>
      </c>
      <c r="I40" s="101">
        <v>0</v>
      </c>
      <c r="J40" s="101">
        <v>0</v>
      </c>
    </row>
    <row r="41" spans="1:10" x14ac:dyDescent="0.25">
      <c r="A41" s="6"/>
      <c r="B41" s="6"/>
      <c r="C41" s="6">
        <v>722</v>
      </c>
      <c r="D41" s="6"/>
      <c r="E41" s="71" t="s">
        <v>86</v>
      </c>
      <c r="F41" s="63">
        <v>0</v>
      </c>
      <c r="G41" s="63"/>
      <c r="H41" s="100"/>
      <c r="I41" s="100">
        <v>0</v>
      </c>
      <c r="J41" s="101"/>
    </row>
    <row r="42" spans="1:10" ht="15.75" customHeight="1" x14ac:dyDescent="0.25"/>
    <row r="43" spans="1:10" ht="25.5" x14ac:dyDescent="0.25">
      <c r="A43" s="165" t="s">
        <v>8</v>
      </c>
      <c r="B43" s="166"/>
      <c r="C43" s="166"/>
      <c r="D43" s="166"/>
      <c r="E43" s="167"/>
      <c r="F43" s="30" t="s">
        <v>246</v>
      </c>
      <c r="G43" s="30" t="s">
        <v>242</v>
      </c>
      <c r="H43" s="30" t="s">
        <v>243</v>
      </c>
      <c r="I43" s="30" t="s">
        <v>17</v>
      </c>
      <c r="J43" s="30" t="s">
        <v>43</v>
      </c>
    </row>
    <row r="44" spans="1:10" ht="12.75" customHeight="1" x14ac:dyDescent="0.25">
      <c r="A44" s="165">
        <v>1</v>
      </c>
      <c r="B44" s="166"/>
      <c r="C44" s="166"/>
      <c r="D44" s="166"/>
      <c r="E44" s="167"/>
      <c r="F44" s="30">
        <v>2</v>
      </c>
      <c r="G44" s="30">
        <v>3</v>
      </c>
      <c r="H44" s="30">
        <v>4</v>
      </c>
      <c r="I44" s="30" t="s">
        <v>250</v>
      </c>
      <c r="J44" s="30" t="s">
        <v>251</v>
      </c>
    </row>
    <row r="45" spans="1:10" s="27" customFormat="1" x14ac:dyDescent="0.25">
      <c r="A45" s="5"/>
      <c r="B45" s="5"/>
      <c r="C45" s="5"/>
      <c r="D45" s="5"/>
      <c r="E45" s="5" t="s">
        <v>9</v>
      </c>
      <c r="F45" s="65">
        <f>SUM(F46,F94)</f>
        <v>508522.76999999996</v>
      </c>
      <c r="G45" s="65">
        <f>SUM(G46,G94)</f>
        <v>1256376.93</v>
      </c>
      <c r="H45" s="65">
        <f>SUM(H46,H94)</f>
        <v>628440.2699999999</v>
      </c>
      <c r="I45" s="101">
        <f t="shared" ref="I45:I65" si="1">SUM(H45/F45*100)</f>
        <v>123.58153991806502</v>
      </c>
      <c r="J45" s="101">
        <f>SUM(H45/G45*100)</f>
        <v>50.020042154069152</v>
      </c>
    </row>
    <row r="46" spans="1:10" s="27" customFormat="1" x14ac:dyDescent="0.25">
      <c r="A46" s="5">
        <v>3</v>
      </c>
      <c r="B46" s="5"/>
      <c r="C46" s="5"/>
      <c r="D46" s="5"/>
      <c r="E46" s="5" t="s">
        <v>4</v>
      </c>
      <c r="F46" s="65">
        <f>SUM(F47,F54,F84,F88,F91)</f>
        <v>508464.63999999996</v>
      </c>
      <c r="G46" s="65">
        <f>SUM(G47,G54,G84,G88,G91)</f>
        <v>1251521.2</v>
      </c>
      <c r="H46" s="65">
        <f>SUM(H47,H54,H84,H88,H91)</f>
        <v>627440.2699999999</v>
      </c>
      <c r="I46" s="101">
        <f t="shared" si="1"/>
        <v>123.39899781428261</v>
      </c>
      <c r="J46" s="101">
        <f>SUM(H46/G46*100)</f>
        <v>50.134210271468028</v>
      </c>
    </row>
    <row r="47" spans="1:10" s="27" customFormat="1" x14ac:dyDescent="0.25">
      <c r="A47" s="5"/>
      <c r="B47" s="5">
        <v>31</v>
      </c>
      <c r="C47" s="5"/>
      <c r="D47" s="5"/>
      <c r="E47" s="5" t="s">
        <v>5</v>
      </c>
      <c r="F47" s="65">
        <f>SUM(F48,F50,F52)</f>
        <v>453861.19999999995</v>
      </c>
      <c r="G47" s="83">
        <v>1143300</v>
      </c>
      <c r="H47" s="65">
        <f>SUM(H48,H50,H52)</f>
        <v>572971.41999999993</v>
      </c>
      <c r="I47" s="101">
        <f t="shared" si="1"/>
        <v>126.24375469857303</v>
      </c>
      <c r="J47" s="101">
        <f>SUM(H47/G47*100)</f>
        <v>50.115579462958095</v>
      </c>
    </row>
    <row r="48" spans="1:10" x14ac:dyDescent="0.25">
      <c r="A48" s="6"/>
      <c r="B48" s="6"/>
      <c r="C48" s="6">
        <v>311</v>
      </c>
      <c r="D48" s="6"/>
      <c r="E48" s="6" t="s">
        <v>23</v>
      </c>
      <c r="F48" s="63">
        <f>SUM(F49)</f>
        <v>375365.42</v>
      </c>
      <c r="G48" s="63"/>
      <c r="H48" s="63">
        <f>SUM(H49)</f>
        <v>476041.6</v>
      </c>
      <c r="I48" s="100">
        <f t="shared" si="1"/>
        <v>126.82084567086653</v>
      </c>
      <c r="J48" s="100"/>
    </row>
    <row r="49" spans="1:10" x14ac:dyDescent="0.25">
      <c r="A49" s="6"/>
      <c r="B49" s="6"/>
      <c r="C49" s="6"/>
      <c r="D49" s="6">
        <v>3111</v>
      </c>
      <c r="E49" s="6" t="s">
        <v>24</v>
      </c>
      <c r="F49" s="63">
        <v>375365.42</v>
      </c>
      <c r="G49" s="63"/>
      <c r="H49" s="100">
        <v>476041.6</v>
      </c>
      <c r="I49" s="100">
        <f t="shared" si="1"/>
        <v>126.82084567086653</v>
      </c>
      <c r="J49" s="100"/>
    </row>
    <row r="50" spans="1:10" x14ac:dyDescent="0.25">
      <c r="A50" s="6"/>
      <c r="B50" s="6"/>
      <c r="C50" s="6">
        <v>312</v>
      </c>
      <c r="D50" s="6"/>
      <c r="E50" s="72" t="s">
        <v>87</v>
      </c>
      <c r="F50" s="63">
        <f>SUM(F51)</f>
        <v>17313.8</v>
      </c>
      <c r="G50" s="63"/>
      <c r="H50" s="63">
        <f>SUM(H51)</f>
        <v>18382.88</v>
      </c>
      <c r="I50" s="100">
        <f t="shared" si="1"/>
        <v>106.17472767387865</v>
      </c>
      <c r="J50" s="100"/>
    </row>
    <row r="51" spans="1:10" x14ac:dyDescent="0.25">
      <c r="A51" s="6"/>
      <c r="B51" s="6"/>
      <c r="C51" s="6"/>
      <c r="D51" s="6">
        <v>3121</v>
      </c>
      <c r="E51" s="72" t="s">
        <v>87</v>
      </c>
      <c r="F51" s="63">
        <v>17313.8</v>
      </c>
      <c r="G51" s="63"/>
      <c r="H51" s="100">
        <v>18382.88</v>
      </c>
      <c r="I51" s="100">
        <f t="shared" si="1"/>
        <v>106.17472767387865</v>
      </c>
      <c r="J51" s="100"/>
    </row>
    <row r="52" spans="1:10" x14ac:dyDescent="0.25">
      <c r="A52" s="6"/>
      <c r="B52" s="6"/>
      <c r="C52" s="6">
        <v>313</v>
      </c>
      <c r="D52" s="6"/>
      <c r="E52" s="72" t="s">
        <v>88</v>
      </c>
      <c r="F52" s="63">
        <f>SUM(F53:F53)</f>
        <v>61181.98</v>
      </c>
      <c r="G52" s="63"/>
      <c r="H52" s="63">
        <f>SUM(H53:H53)</f>
        <v>78546.94</v>
      </c>
      <c r="I52" s="100">
        <f t="shared" si="1"/>
        <v>128.38247470905648</v>
      </c>
      <c r="J52" s="100"/>
    </row>
    <row r="53" spans="1:10" x14ac:dyDescent="0.25">
      <c r="A53" s="6"/>
      <c r="B53" s="6"/>
      <c r="C53" s="6"/>
      <c r="D53" s="6">
        <v>3132</v>
      </c>
      <c r="E53" s="72" t="s">
        <v>89</v>
      </c>
      <c r="F53" s="63">
        <v>61181.98</v>
      </c>
      <c r="G53" s="63"/>
      <c r="H53" s="100">
        <v>78546.94</v>
      </c>
      <c r="I53" s="100">
        <f t="shared" si="1"/>
        <v>128.38247470905648</v>
      </c>
      <c r="J53" s="100"/>
    </row>
    <row r="54" spans="1:10" s="27" customFormat="1" x14ac:dyDescent="0.25">
      <c r="A54" s="19"/>
      <c r="B54" s="19">
        <v>32</v>
      </c>
      <c r="C54" s="19"/>
      <c r="D54" s="19"/>
      <c r="E54" s="19" t="s">
        <v>14</v>
      </c>
      <c r="F54" s="65">
        <f>SUM(F55,F59,F66,F76,F78)</f>
        <v>53456.49</v>
      </c>
      <c r="G54" s="83">
        <v>106500.92</v>
      </c>
      <c r="H54" s="65">
        <f>SUM(H55,H59,H66,H76,H78)</f>
        <v>53119.860000000008</v>
      </c>
      <c r="I54" s="101">
        <f t="shared" si="1"/>
        <v>99.370272907929433</v>
      </c>
      <c r="J54" s="101">
        <f>SUM(H54/G54*100)</f>
        <v>49.877371951340898</v>
      </c>
    </row>
    <row r="55" spans="1:10" x14ac:dyDescent="0.25">
      <c r="A55" s="6"/>
      <c r="B55" s="6"/>
      <c r="C55" s="6">
        <v>321</v>
      </c>
      <c r="D55" s="6"/>
      <c r="E55" s="6" t="s">
        <v>25</v>
      </c>
      <c r="F55" s="63">
        <f>SUM(F56:F58)</f>
        <v>11825.099999999999</v>
      </c>
      <c r="G55" s="63"/>
      <c r="H55" s="63">
        <f>SUM(H56:H58)</f>
        <v>16373.330000000002</v>
      </c>
      <c r="I55" s="127">
        <f t="shared" si="1"/>
        <v>138.46250771663668</v>
      </c>
      <c r="J55" s="100"/>
    </row>
    <row r="56" spans="1:10" x14ac:dyDescent="0.25">
      <c r="A56" s="6"/>
      <c r="B56" s="19"/>
      <c r="C56" s="6"/>
      <c r="D56" s="6">
        <v>3211</v>
      </c>
      <c r="E56" s="24" t="s">
        <v>26</v>
      </c>
      <c r="F56" s="63">
        <v>4493.6899999999996</v>
      </c>
      <c r="G56" s="63"/>
      <c r="H56" s="100">
        <v>3799.79</v>
      </c>
      <c r="I56" s="127">
        <f t="shared" si="1"/>
        <v>84.558347371536541</v>
      </c>
      <c r="J56" s="100"/>
    </row>
    <row r="57" spans="1:10" ht="15" customHeight="1" x14ac:dyDescent="0.25">
      <c r="A57" s="6"/>
      <c r="B57" s="19"/>
      <c r="C57" s="6"/>
      <c r="D57" s="87" t="s">
        <v>90</v>
      </c>
      <c r="E57" s="72" t="s">
        <v>91</v>
      </c>
      <c r="F57" s="63">
        <v>7331.41</v>
      </c>
      <c r="G57" s="63"/>
      <c r="H57" s="100">
        <v>12258.34</v>
      </c>
      <c r="I57" s="127">
        <f t="shared" si="1"/>
        <v>167.20303461407832</v>
      </c>
      <c r="J57" s="100"/>
    </row>
    <row r="58" spans="1:10" x14ac:dyDescent="0.25">
      <c r="A58" s="6"/>
      <c r="B58" s="19"/>
      <c r="C58" s="6"/>
      <c r="D58" s="87">
        <v>3213</v>
      </c>
      <c r="E58" s="72" t="s">
        <v>92</v>
      </c>
      <c r="F58" s="63">
        <v>0</v>
      </c>
      <c r="G58" s="63"/>
      <c r="H58" s="100">
        <v>315.2</v>
      </c>
      <c r="I58" s="127">
        <v>0</v>
      </c>
      <c r="J58" s="100"/>
    </row>
    <row r="59" spans="1:10" x14ac:dyDescent="0.25">
      <c r="A59" s="6"/>
      <c r="B59" s="19"/>
      <c r="C59" s="6">
        <v>322</v>
      </c>
      <c r="D59" s="6"/>
      <c r="E59" s="72" t="s">
        <v>96</v>
      </c>
      <c r="F59" s="63">
        <f>SUM(F60:F65)</f>
        <v>11383.71</v>
      </c>
      <c r="G59" s="63"/>
      <c r="H59" s="63">
        <f>SUM(H60:H65)</f>
        <v>12309.810000000001</v>
      </c>
      <c r="I59" s="127">
        <f t="shared" si="1"/>
        <v>108.13530913911195</v>
      </c>
      <c r="J59" s="100"/>
    </row>
    <row r="60" spans="1:10" x14ac:dyDescent="0.25">
      <c r="A60" s="6"/>
      <c r="B60" s="19"/>
      <c r="C60" s="6"/>
      <c r="D60" s="87" t="s">
        <v>93</v>
      </c>
      <c r="E60" s="72" t="s">
        <v>97</v>
      </c>
      <c r="F60" s="63">
        <v>4768.57</v>
      </c>
      <c r="G60" s="63"/>
      <c r="H60" s="100">
        <v>3886.87</v>
      </c>
      <c r="I60" s="127">
        <f t="shared" si="1"/>
        <v>81.510180200772993</v>
      </c>
      <c r="J60" s="100"/>
    </row>
    <row r="61" spans="1:10" x14ac:dyDescent="0.25">
      <c r="A61" s="6"/>
      <c r="B61" s="19"/>
      <c r="C61" s="6"/>
      <c r="D61" s="87">
        <v>3222</v>
      </c>
      <c r="E61" s="72" t="s">
        <v>98</v>
      </c>
      <c r="F61" s="63">
        <v>2287.1999999999998</v>
      </c>
      <c r="G61" s="63"/>
      <c r="H61" s="100">
        <v>1835.75</v>
      </c>
      <c r="I61" s="127">
        <f t="shared" si="1"/>
        <v>80.261892270024489</v>
      </c>
      <c r="J61" s="100"/>
    </row>
    <row r="62" spans="1:10" x14ac:dyDescent="0.25">
      <c r="A62" s="6"/>
      <c r="B62" s="19"/>
      <c r="C62" s="6"/>
      <c r="D62" s="87" t="s">
        <v>94</v>
      </c>
      <c r="E62" s="72" t="s">
        <v>99</v>
      </c>
      <c r="F62" s="63">
        <v>3642.11</v>
      </c>
      <c r="G62" s="63"/>
      <c r="H62" s="100">
        <v>3237.92</v>
      </c>
      <c r="I62" s="127">
        <f t="shared" si="1"/>
        <v>88.90231212127037</v>
      </c>
      <c r="J62" s="100"/>
    </row>
    <row r="63" spans="1:10" ht="15" customHeight="1" x14ac:dyDescent="0.25">
      <c r="A63" s="6"/>
      <c r="B63" s="19"/>
      <c r="C63" s="6"/>
      <c r="D63" s="87" t="s">
        <v>95</v>
      </c>
      <c r="E63" s="72" t="s">
        <v>100</v>
      </c>
      <c r="F63" s="63">
        <v>261.86</v>
      </c>
      <c r="G63" s="63"/>
      <c r="H63" s="100">
        <v>472.6</v>
      </c>
      <c r="I63" s="127">
        <f t="shared" si="1"/>
        <v>180.47811807836248</v>
      </c>
      <c r="J63" s="100"/>
    </row>
    <row r="64" spans="1:10" x14ac:dyDescent="0.25">
      <c r="A64" s="6"/>
      <c r="B64" s="19"/>
      <c r="C64" s="6"/>
      <c r="D64" s="87">
        <v>3225</v>
      </c>
      <c r="E64" s="72" t="s">
        <v>101</v>
      </c>
      <c r="F64" s="63">
        <v>423.97</v>
      </c>
      <c r="G64" s="63"/>
      <c r="H64" s="100">
        <v>2876.67</v>
      </c>
      <c r="I64" s="127">
        <f t="shared" si="1"/>
        <v>678.50791329575202</v>
      </c>
      <c r="J64" s="100"/>
    </row>
    <row r="65" spans="1:10" x14ac:dyDescent="0.25">
      <c r="A65" s="6"/>
      <c r="B65" s="19"/>
      <c r="C65" s="6"/>
      <c r="D65" s="87">
        <v>3227</v>
      </c>
      <c r="E65" s="72" t="s">
        <v>102</v>
      </c>
      <c r="F65" s="63">
        <v>0</v>
      </c>
      <c r="G65" s="63"/>
      <c r="H65" s="100">
        <v>0</v>
      </c>
      <c r="I65" s="127">
        <v>0</v>
      </c>
      <c r="J65" s="100"/>
    </row>
    <row r="66" spans="1:10" x14ac:dyDescent="0.25">
      <c r="A66" s="6"/>
      <c r="B66" s="19"/>
      <c r="C66" s="6">
        <v>323</v>
      </c>
      <c r="D66" s="87"/>
      <c r="E66" s="72" t="s">
        <v>108</v>
      </c>
      <c r="F66" s="63">
        <f>SUM(F67:F75)</f>
        <v>27762.870000000003</v>
      </c>
      <c r="G66" s="63"/>
      <c r="H66" s="63">
        <f>SUM(H67:H75)</f>
        <v>22683.24</v>
      </c>
      <c r="I66" s="127">
        <f t="shared" ref="I66:I91" si="2">SUM(H66/F66*100)</f>
        <v>81.703512641164252</v>
      </c>
      <c r="J66" s="100"/>
    </row>
    <row r="67" spans="1:10" x14ac:dyDescent="0.25">
      <c r="A67" s="6"/>
      <c r="B67" s="19"/>
      <c r="C67" s="6"/>
      <c r="D67" s="87" t="s">
        <v>103</v>
      </c>
      <c r="E67" s="72" t="s">
        <v>109</v>
      </c>
      <c r="F67" s="63">
        <v>6898.3</v>
      </c>
      <c r="G67" s="63"/>
      <c r="H67" s="100">
        <v>5878.81</v>
      </c>
      <c r="I67" s="127">
        <f t="shared" si="2"/>
        <v>85.2211414406448</v>
      </c>
      <c r="J67" s="100"/>
    </row>
    <row r="68" spans="1:10" x14ac:dyDescent="0.25">
      <c r="A68" s="6"/>
      <c r="B68" s="19"/>
      <c r="C68" s="6"/>
      <c r="D68" s="87" t="s">
        <v>104</v>
      </c>
      <c r="E68" s="72" t="s">
        <v>110</v>
      </c>
      <c r="F68" s="63">
        <v>5290.94</v>
      </c>
      <c r="G68" s="63"/>
      <c r="H68" s="100">
        <v>1495.73</v>
      </c>
      <c r="I68" s="127">
        <f t="shared" si="2"/>
        <v>28.269645847429757</v>
      </c>
      <c r="J68" s="100"/>
    </row>
    <row r="69" spans="1:10" x14ac:dyDescent="0.25">
      <c r="A69" s="6"/>
      <c r="B69" s="19"/>
      <c r="C69" s="6"/>
      <c r="D69" s="87">
        <v>3233</v>
      </c>
      <c r="E69" s="72" t="s">
        <v>265</v>
      </c>
      <c r="F69" s="63"/>
      <c r="G69" s="63"/>
      <c r="H69" s="100">
        <v>105</v>
      </c>
      <c r="I69" s="127">
        <v>0</v>
      </c>
      <c r="J69" s="100"/>
    </row>
    <row r="70" spans="1:10" x14ac:dyDescent="0.25">
      <c r="A70" s="6"/>
      <c r="B70" s="19"/>
      <c r="C70" s="6"/>
      <c r="D70" s="87" t="s">
        <v>105</v>
      </c>
      <c r="E70" s="72" t="s">
        <v>111</v>
      </c>
      <c r="F70" s="63">
        <v>2771.87</v>
      </c>
      <c r="G70" s="63"/>
      <c r="H70" s="100">
        <v>2764.94</v>
      </c>
      <c r="I70" s="127">
        <f t="shared" si="2"/>
        <v>99.749988275063401</v>
      </c>
      <c r="J70" s="100"/>
    </row>
    <row r="71" spans="1:10" x14ac:dyDescent="0.25">
      <c r="A71" s="6"/>
      <c r="B71" s="19"/>
      <c r="C71" s="6"/>
      <c r="D71" s="87">
        <v>3235</v>
      </c>
      <c r="E71" s="72" t="s">
        <v>112</v>
      </c>
      <c r="F71" s="63">
        <v>9608.4</v>
      </c>
      <c r="G71" s="63"/>
      <c r="H71" s="100">
        <v>8575.33</v>
      </c>
      <c r="I71" s="127">
        <f t="shared" si="2"/>
        <v>89.248261937471383</v>
      </c>
      <c r="J71" s="100"/>
    </row>
    <row r="72" spans="1:10" x14ac:dyDescent="0.25">
      <c r="A72" s="6"/>
      <c r="B72" s="19"/>
      <c r="C72" s="6"/>
      <c r="D72" s="87">
        <v>3236</v>
      </c>
      <c r="E72" s="72" t="s">
        <v>113</v>
      </c>
      <c r="F72" s="63">
        <v>0</v>
      </c>
      <c r="G72" s="63"/>
      <c r="H72" s="100">
        <v>1725.43</v>
      </c>
      <c r="I72" s="127">
        <v>0</v>
      </c>
      <c r="J72" s="100"/>
    </row>
    <row r="73" spans="1:10" x14ac:dyDescent="0.25">
      <c r="A73" s="6"/>
      <c r="B73" s="19"/>
      <c r="C73" s="6"/>
      <c r="D73" s="87">
        <v>3237</v>
      </c>
      <c r="E73" s="72" t="s">
        <v>114</v>
      </c>
      <c r="F73" s="63">
        <v>1476.32</v>
      </c>
      <c r="G73" s="63"/>
      <c r="H73" s="100">
        <v>0</v>
      </c>
      <c r="I73" s="127">
        <f t="shared" si="2"/>
        <v>0</v>
      </c>
      <c r="J73" s="100"/>
    </row>
    <row r="74" spans="1:10" x14ac:dyDescent="0.25">
      <c r="A74" s="6"/>
      <c r="B74" s="19"/>
      <c r="C74" s="6"/>
      <c r="D74" s="87" t="s">
        <v>106</v>
      </c>
      <c r="E74" s="72" t="s">
        <v>115</v>
      </c>
      <c r="F74" s="63">
        <v>312.5</v>
      </c>
      <c r="G74" s="63"/>
      <c r="H74" s="100">
        <v>375</v>
      </c>
      <c r="I74" s="127">
        <f t="shared" si="2"/>
        <v>120</v>
      </c>
      <c r="J74" s="100"/>
    </row>
    <row r="75" spans="1:10" x14ac:dyDescent="0.25">
      <c r="A75" s="6"/>
      <c r="B75" s="19"/>
      <c r="C75" s="6"/>
      <c r="D75" s="87" t="s">
        <v>107</v>
      </c>
      <c r="E75" s="72" t="s">
        <v>116</v>
      </c>
      <c r="F75" s="63">
        <v>1404.54</v>
      </c>
      <c r="G75" s="63"/>
      <c r="H75" s="100">
        <v>1763</v>
      </c>
      <c r="I75" s="127">
        <f t="shared" si="2"/>
        <v>125.52152306093099</v>
      </c>
      <c r="J75" s="100"/>
    </row>
    <row r="76" spans="1:10" x14ac:dyDescent="0.25">
      <c r="A76" s="6"/>
      <c r="B76" s="19"/>
      <c r="C76" s="6">
        <v>324</v>
      </c>
      <c r="D76" s="87"/>
      <c r="E76" s="72" t="s">
        <v>117</v>
      </c>
      <c r="F76" s="63">
        <f>SUM(F77)</f>
        <v>0</v>
      </c>
      <c r="G76" s="63"/>
      <c r="H76" s="63">
        <f>SUM(H77)</f>
        <v>15</v>
      </c>
      <c r="I76" s="127">
        <v>0</v>
      </c>
      <c r="J76" s="100"/>
    </row>
    <row r="77" spans="1:10" x14ac:dyDescent="0.25">
      <c r="A77" s="6"/>
      <c r="B77" s="19"/>
      <c r="C77" s="6"/>
      <c r="D77" s="87">
        <v>3241</v>
      </c>
      <c r="E77" s="72" t="s">
        <v>117</v>
      </c>
      <c r="F77" s="63">
        <v>0</v>
      </c>
      <c r="G77" s="63"/>
      <c r="H77" s="100">
        <v>15</v>
      </c>
      <c r="I77" s="127">
        <v>0</v>
      </c>
      <c r="J77" s="100"/>
    </row>
    <row r="78" spans="1:10" x14ac:dyDescent="0.25">
      <c r="A78" s="6"/>
      <c r="B78" s="19"/>
      <c r="C78" s="6">
        <v>329</v>
      </c>
      <c r="D78" s="87"/>
      <c r="E78" s="72" t="s">
        <v>118</v>
      </c>
      <c r="F78" s="63">
        <f>SUM(F79:F83)</f>
        <v>2484.81</v>
      </c>
      <c r="G78" s="63"/>
      <c r="H78" s="63">
        <f>SUM(H79:H83)</f>
        <v>1738.48</v>
      </c>
      <c r="I78" s="127">
        <f t="shared" si="2"/>
        <v>69.964303105670055</v>
      </c>
      <c r="J78" s="100"/>
    </row>
    <row r="79" spans="1:10" x14ac:dyDescent="0.25">
      <c r="A79" s="6"/>
      <c r="B79" s="19"/>
      <c r="C79" s="6"/>
      <c r="D79" s="87">
        <v>3292</v>
      </c>
      <c r="E79" s="72" t="s">
        <v>119</v>
      </c>
      <c r="F79" s="63">
        <v>565.94000000000005</v>
      </c>
      <c r="G79" s="63"/>
      <c r="H79" s="100">
        <v>603.70000000000005</v>
      </c>
      <c r="I79" s="127">
        <f t="shared" si="2"/>
        <v>106.67208538007561</v>
      </c>
      <c r="J79" s="100"/>
    </row>
    <row r="80" spans="1:10" x14ac:dyDescent="0.25">
      <c r="A80" s="6"/>
      <c r="B80" s="19"/>
      <c r="C80" s="6"/>
      <c r="D80" s="87" t="s">
        <v>120</v>
      </c>
      <c r="E80" s="72" t="s">
        <v>121</v>
      </c>
      <c r="F80" s="63">
        <v>621.71</v>
      </c>
      <c r="G80" s="63"/>
      <c r="H80" s="100">
        <v>219.96</v>
      </c>
      <c r="I80" s="127">
        <f t="shared" si="2"/>
        <v>35.37983947499638</v>
      </c>
      <c r="J80" s="100"/>
    </row>
    <row r="81" spans="1:10" x14ac:dyDescent="0.25">
      <c r="A81" s="6"/>
      <c r="B81" s="19"/>
      <c r="C81" s="6"/>
      <c r="D81" s="87">
        <v>3294</v>
      </c>
      <c r="E81" s="72" t="s">
        <v>122</v>
      </c>
      <c r="F81" s="63">
        <v>108.27</v>
      </c>
      <c r="G81" s="63"/>
      <c r="H81" s="100">
        <v>270</v>
      </c>
      <c r="I81" s="127">
        <f t="shared" si="2"/>
        <v>249.37655860349128</v>
      </c>
      <c r="J81" s="100"/>
    </row>
    <row r="82" spans="1:10" x14ac:dyDescent="0.25">
      <c r="A82" s="6"/>
      <c r="B82" s="19"/>
      <c r="C82" s="6"/>
      <c r="D82" s="87">
        <v>3295</v>
      </c>
      <c r="E82" s="72" t="s">
        <v>123</v>
      </c>
      <c r="F82" s="63">
        <v>303.24</v>
      </c>
      <c r="G82" s="63"/>
      <c r="H82" s="100">
        <v>0</v>
      </c>
      <c r="I82" s="127">
        <f t="shared" si="2"/>
        <v>0</v>
      </c>
      <c r="J82" s="100"/>
    </row>
    <row r="83" spans="1:10" x14ac:dyDescent="0.25">
      <c r="A83" s="6"/>
      <c r="B83" s="19"/>
      <c r="C83" s="6"/>
      <c r="D83" s="87" t="s">
        <v>124</v>
      </c>
      <c r="E83" s="72" t="s">
        <v>118</v>
      </c>
      <c r="F83" s="63">
        <v>885.65</v>
      </c>
      <c r="G83" s="63"/>
      <c r="H83" s="100">
        <v>644.82000000000005</v>
      </c>
      <c r="I83" s="127">
        <f t="shared" si="2"/>
        <v>72.807542482922145</v>
      </c>
      <c r="J83" s="100"/>
    </row>
    <row r="84" spans="1:10" s="27" customFormat="1" x14ac:dyDescent="0.25">
      <c r="A84" s="19"/>
      <c r="B84" s="19">
        <v>34</v>
      </c>
      <c r="C84" s="19"/>
      <c r="D84" s="88"/>
      <c r="E84" s="73" t="s">
        <v>127</v>
      </c>
      <c r="F84" s="65">
        <f>SUM(F85)</f>
        <v>377.69</v>
      </c>
      <c r="G84" s="83">
        <v>1020</v>
      </c>
      <c r="H84" s="65">
        <f>SUM(H85)</f>
        <v>641.65000000000009</v>
      </c>
      <c r="I84" s="101">
        <f t="shared" si="2"/>
        <v>169.88800338902277</v>
      </c>
      <c r="J84" s="101">
        <f>SUM(H84/G84*100)</f>
        <v>62.906862745098046</v>
      </c>
    </row>
    <row r="85" spans="1:10" x14ac:dyDescent="0.25">
      <c r="A85" s="6"/>
      <c r="B85" s="19"/>
      <c r="C85" s="6">
        <v>343</v>
      </c>
      <c r="D85" s="87"/>
      <c r="E85" s="72" t="s">
        <v>128</v>
      </c>
      <c r="F85" s="63">
        <f>SUM(F86:F87)</f>
        <v>377.69</v>
      </c>
      <c r="G85" s="63"/>
      <c r="H85" s="63">
        <f>SUM(H86:H87)</f>
        <v>641.65000000000009</v>
      </c>
      <c r="I85" s="100">
        <f t="shared" si="2"/>
        <v>169.88800338902277</v>
      </c>
      <c r="J85" s="100"/>
    </row>
    <row r="86" spans="1:10" x14ac:dyDescent="0.25">
      <c r="A86" s="6"/>
      <c r="B86" s="19"/>
      <c r="C86" s="6"/>
      <c r="D86" s="87">
        <v>3431</v>
      </c>
      <c r="E86" s="72" t="s">
        <v>126</v>
      </c>
      <c r="F86" s="63">
        <v>377.69</v>
      </c>
      <c r="G86" s="63"/>
      <c r="H86" s="63">
        <v>521.82000000000005</v>
      </c>
      <c r="I86" s="100"/>
      <c r="J86" s="100"/>
    </row>
    <row r="87" spans="1:10" x14ac:dyDescent="0.25">
      <c r="A87" s="6"/>
      <c r="B87" s="19"/>
      <c r="C87" s="6"/>
      <c r="D87" s="87" t="s">
        <v>125</v>
      </c>
      <c r="E87" s="72" t="s">
        <v>126</v>
      </c>
      <c r="F87" s="63">
        <v>0</v>
      </c>
      <c r="G87" s="63"/>
      <c r="H87" s="100">
        <v>119.83</v>
      </c>
      <c r="I87" s="100">
        <v>0</v>
      </c>
      <c r="J87" s="100"/>
    </row>
    <row r="88" spans="1:10" s="27" customFormat="1" ht="25.5" x14ac:dyDescent="0.25">
      <c r="A88" s="19"/>
      <c r="B88" s="19">
        <v>37</v>
      </c>
      <c r="C88" s="19"/>
      <c r="D88" s="88"/>
      <c r="E88" s="73" t="s">
        <v>261</v>
      </c>
      <c r="F88" s="65">
        <f>SUM(F89)</f>
        <v>0</v>
      </c>
      <c r="G88" s="83">
        <v>0</v>
      </c>
      <c r="H88" s="65">
        <f>SUM(H89)</f>
        <v>0</v>
      </c>
      <c r="I88" s="101">
        <v>0</v>
      </c>
      <c r="J88" s="101">
        <v>0</v>
      </c>
    </row>
    <row r="89" spans="1:10" ht="25.5" x14ac:dyDescent="0.25">
      <c r="A89" s="6"/>
      <c r="B89" s="6"/>
      <c r="C89" s="6">
        <v>372</v>
      </c>
      <c r="D89" s="87"/>
      <c r="E89" s="72" t="s">
        <v>258</v>
      </c>
      <c r="F89" s="63">
        <f>SUM(F90)</f>
        <v>0</v>
      </c>
      <c r="G89" s="63"/>
      <c r="H89" s="63">
        <f>SUM(H90)</f>
        <v>0</v>
      </c>
      <c r="I89" s="100">
        <v>0</v>
      </c>
      <c r="J89" s="100"/>
    </row>
    <row r="90" spans="1:10" x14ac:dyDescent="0.25">
      <c r="A90" s="6"/>
      <c r="B90" s="6"/>
      <c r="C90" s="6"/>
      <c r="D90" s="87">
        <v>3722</v>
      </c>
      <c r="E90" s="72" t="s">
        <v>259</v>
      </c>
      <c r="F90" s="63">
        <v>0</v>
      </c>
      <c r="G90" s="63"/>
      <c r="H90" s="100">
        <v>0</v>
      </c>
      <c r="I90" s="100">
        <v>0</v>
      </c>
      <c r="J90" s="100"/>
    </row>
    <row r="91" spans="1:10" s="27" customFormat="1" x14ac:dyDescent="0.25">
      <c r="A91" s="19"/>
      <c r="B91" s="19">
        <v>38</v>
      </c>
      <c r="C91" s="19"/>
      <c r="D91" s="88"/>
      <c r="E91" s="73" t="s">
        <v>129</v>
      </c>
      <c r="F91" s="65">
        <f>SUM(F92)</f>
        <v>769.26</v>
      </c>
      <c r="G91" s="83">
        <v>700.28</v>
      </c>
      <c r="H91" s="65">
        <f>SUM(H92)</f>
        <v>707.34</v>
      </c>
      <c r="I91" s="101">
        <f t="shared" si="2"/>
        <v>91.950705873176815</v>
      </c>
      <c r="J91" s="101">
        <f>SUM(H91/G91*100)</f>
        <v>101.00816816130691</v>
      </c>
    </row>
    <row r="92" spans="1:10" x14ac:dyDescent="0.25">
      <c r="A92" s="6"/>
      <c r="B92" s="6"/>
      <c r="C92" s="6">
        <v>381</v>
      </c>
      <c r="D92" s="87"/>
      <c r="E92" s="72" t="s">
        <v>130</v>
      </c>
      <c r="F92" s="63">
        <f>SUM(F93)</f>
        <v>769.26</v>
      </c>
      <c r="G92" s="63"/>
      <c r="H92" s="63">
        <f>SUM(H93)</f>
        <v>707.34</v>
      </c>
      <c r="I92" s="100">
        <v>0</v>
      </c>
      <c r="J92" s="100"/>
    </row>
    <row r="93" spans="1:10" x14ac:dyDescent="0.25">
      <c r="A93" s="6"/>
      <c r="B93" s="6"/>
      <c r="C93" s="6"/>
      <c r="D93" s="87">
        <v>3812</v>
      </c>
      <c r="E93" s="72" t="s">
        <v>131</v>
      </c>
      <c r="F93" s="63">
        <v>769.26</v>
      </c>
      <c r="G93" s="63"/>
      <c r="H93" s="100">
        <v>707.34</v>
      </c>
      <c r="I93" s="100">
        <v>0</v>
      </c>
      <c r="J93" s="100"/>
    </row>
    <row r="94" spans="1:10" s="27" customFormat="1" x14ac:dyDescent="0.25">
      <c r="A94" s="7">
        <v>4</v>
      </c>
      <c r="B94" s="8"/>
      <c r="C94" s="8"/>
      <c r="D94" s="8"/>
      <c r="E94" s="17" t="s">
        <v>6</v>
      </c>
      <c r="F94" s="65">
        <f>SUM(F95,F98)</f>
        <v>58.13</v>
      </c>
      <c r="G94" s="65">
        <f>SUM(G95,G98)</f>
        <v>4855.7299999999996</v>
      </c>
      <c r="H94" s="65">
        <f>SUM(H95,H98)</f>
        <v>1000</v>
      </c>
      <c r="I94" s="101">
        <f>SUM(H94/F94*100)</f>
        <v>1720.282126268708</v>
      </c>
      <c r="J94" s="101">
        <f>SUM(H94/G94*100)</f>
        <v>20.594225790972729</v>
      </c>
    </row>
    <row r="95" spans="1:10" s="27" customFormat="1" ht="25.5" x14ac:dyDescent="0.25">
      <c r="A95" s="5"/>
      <c r="B95" s="5">
        <v>41</v>
      </c>
      <c r="C95" s="5"/>
      <c r="D95" s="5"/>
      <c r="E95" s="17" t="s">
        <v>7</v>
      </c>
      <c r="F95" s="65">
        <f>SUM(F96)</f>
        <v>0</v>
      </c>
      <c r="G95" s="65">
        <v>0</v>
      </c>
      <c r="H95" s="65">
        <f>SUM(H96)</f>
        <v>0</v>
      </c>
      <c r="I95" s="101">
        <v>0</v>
      </c>
      <c r="J95" s="101">
        <v>0</v>
      </c>
    </row>
    <row r="96" spans="1:10" x14ac:dyDescent="0.25">
      <c r="A96" s="9"/>
      <c r="B96" s="9"/>
      <c r="C96" s="6">
        <v>412</v>
      </c>
      <c r="D96" s="6"/>
      <c r="E96" s="6" t="s">
        <v>174</v>
      </c>
      <c r="F96" s="63">
        <f>SUM(F97)</f>
        <v>0</v>
      </c>
      <c r="G96" s="63"/>
      <c r="H96" s="63">
        <f>SUM(H97)</f>
        <v>0</v>
      </c>
      <c r="I96" s="100">
        <v>0</v>
      </c>
      <c r="J96" s="100"/>
    </row>
    <row r="97" spans="1:10" x14ac:dyDescent="0.25">
      <c r="A97" s="9"/>
      <c r="B97" s="9"/>
      <c r="C97" s="6"/>
      <c r="D97" s="6">
        <v>4126</v>
      </c>
      <c r="E97" s="6" t="s">
        <v>175</v>
      </c>
      <c r="F97" s="63">
        <v>0</v>
      </c>
      <c r="G97" s="63"/>
      <c r="H97" s="100">
        <v>0</v>
      </c>
      <c r="I97" s="100">
        <v>0</v>
      </c>
      <c r="J97" s="100"/>
    </row>
    <row r="98" spans="1:10" s="27" customFormat="1" ht="25.5" x14ac:dyDescent="0.25">
      <c r="A98" s="5"/>
      <c r="B98" s="5">
        <v>42</v>
      </c>
      <c r="C98" s="19"/>
      <c r="D98" s="19"/>
      <c r="E98" s="73" t="s">
        <v>132</v>
      </c>
      <c r="F98" s="65">
        <f>SUM(F99,F103)</f>
        <v>58.13</v>
      </c>
      <c r="G98" s="82">
        <v>4855.7299999999996</v>
      </c>
      <c r="H98" s="65">
        <f>SUM(H99,H103)</f>
        <v>1000</v>
      </c>
      <c r="I98" s="101">
        <f t="shared" ref="I98:I104" si="3">SUM(H98/F98*100)</f>
        <v>1720.282126268708</v>
      </c>
      <c r="J98" s="101">
        <f>SUM(H98/G98*100)</f>
        <v>20.594225790972729</v>
      </c>
    </row>
    <row r="99" spans="1:10" x14ac:dyDescent="0.25">
      <c r="A99" s="9"/>
      <c r="B99" s="9"/>
      <c r="C99" s="6">
        <v>422</v>
      </c>
      <c r="D99" s="6"/>
      <c r="E99" s="72" t="s">
        <v>133</v>
      </c>
      <c r="F99" s="63">
        <f>SUM(F100:F102)</f>
        <v>0</v>
      </c>
      <c r="G99" s="63"/>
      <c r="H99" s="63">
        <f>SUM(H100:H102)</f>
        <v>1000</v>
      </c>
      <c r="I99" s="100">
        <v>0</v>
      </c>
      <c r="J99" s="100"/>
    </row>
    <row r="100" spans="1:10" x14ac:dyDescent="0.25">
      <c r="A100" s="9"/>
      <c r="B100" s="9"/>
      <c r="C100" s="6"/>
      <c r="D100" s="6">
        <v>4221</v>
      </c>
      <c r="E100" s="72" t="s">
        <v>134</v>
      </c>
      <c r="F100" s="63">
        <v>0</v>
      </c>
      <c r="G100" s="63"/>
      <c r="H100" s="100">
        <v>1000</v>
      </c>
      <c r="I100" s="100">
        <v>0</v>
      </c>
      <c r="J100" s="100"/>
    </row>
    <row r="101" spans="1:10" x14ac:dyDescent="0.25">
      <c r="A101" s="9"/>
      <c r="B101" s="9"/>
      <c r="C101" s="6"/>
      <c r="D101" s="6">
        <v>4223</v>
      </c>
      <c r="E101" s="72" t="s">
        <v>176</v>
      </c>
      <c r="F101" s="63">
        <v>0</v>
      </c>
      <c r="G101" s="63"/>
      <c r="H101" s="100">
        <v>0</v>
      </c>
      <c r="I101" s="100">
        <v>0</v>
      </c>
      <c r="J101" s="100"/>
    </row>
    <row r="102" spans="1:10" x14ac:dyDescent="0.25">
      <c r="A102" s="9"/>
      <c r="B102" s="9"/>
      <c r="C102" s="6"/>
      <c r="D102" s="6">
        <v>4227</v>
      </c>
      <c r="E102" s="72" t="s">
        <v>135</v>
      </c>
      <c r="F102" s="63">
        <v>0</v>
      </c>
      <c r="G102" s="63"/>
      <c r="H102" s="100">
        <v>0</v>
      </c>
      <c r="I102" s="100">
        <v>0</v>
      </c>
      <c r="J102" s="100"/>
    </row>
    <row r="103" spans="1:10" x14ac:dyDescent="0.25">
      <c r="A103" s="9"/>
      <c r="B103" s="9"/>
      <c r="C103" s="6">
        <v>424</v>
      </c>
      <c r="D103" s="6"/>
      <c r="E103" s="72" t="s">
        <v>136</v>
      </c>
      <c r="F103" s="63">
        <f>SUM(F104)</f>
        <v>58.13</v>
      </c>
      <c r="G103" s="63"/>
      <c r="H103" s="63">
        <f>SUM(H104)</f>
        <v>0</v>
      </c>
      <c r="I103" s="100">
        <f t="shared" si="3"/>
        <v>0</v>
      </c>
      <c r="J103" s="100"/>
    </row>
    <row r="104" spans="1:10" x14ac:dyDescent="0.25">
      <c r="A104" s="9"/>
      <c r="B104" s="9"/>
      <c r="C104" s="6"/>
      <c r="D104" s="87">
        <v>4241</v>
      </c>
      <c r="E104" s="72" t="s">
        <v>137</v>
      </c>
      <c r="F104" s="63">
        <v>58.13</v>
      </c>
      <c r="G104" s="63"/>
      <c r="H104" s="100">
        <v>0</v>
      </c>
      <c r="I104" s="100">
        <f t="shared" si="3"/>
        <v>0</v>
      </c>
      <c r="J104" s="100"/>
    </row>
    <row r="106" spans="1:10" ht="15" customHeight="1" x14ac:dyDescent="0.25">
      <c r="A106" s="128" t="str">
        <f>SAŽETAK!A34</f>
        <v>KLASA: 400-02/24-01/2.</v>
      </c>
      <c r="H106" s="153" t="s">
        <v>241</v>
      </c>
      <c r="I106" s="153"/>
    </row>
    <row r="107" spans="1:10" x14ac:dyDescent="0.25">
      <c r="A107" s="129" t="str">
        <f>SAŽETAK!A35</f>
        <v>UR.BROJ: 2168-14/02-24-1.</v>
      </c>
      <c r="H107" s="102" t="str">
        <f>SAŽETAK!H35</f>
        <v>Veronika Furčić, prof.</v>
      </c>
    </row>
    <row r="108" spans="1:10" ht="15" customHeight="1" x14ac:dyDescent="0.25">
      <c r="A108" s="128" t="str">
        <f>SAŽETAK!A36</f>
        <v>Pula, 31. srpnja 2024.</v>
      </c>
    </row>
  </sheetData>
  <mergeCells count="8">
    <mergeCell ref="A2:J2"/>
    <mergeCell ref="A4:J4"/>
    <mergeCell ref="A6:J6"/>
    <mergeCell ref="H106:I106"/>
    <mergeCell ref="A8:E8"/>
    <mergeCell ref="A9:E9"/>
    <mergeCell ref="A43:E43"/>
    <mergeCell ref="A44:E44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activeCell="D25" sqref="D25"/>
    </sheetView>
  </sheetViews>
  <sheetFormatPr defaultRowHeight="15" x14ac:dyDescent="0.25"/>
  <cols>
    <col min="1" max="1" width="37.7109375" customWidth="1"/>
    <col min="2" max="4" width="25.28515625" style="126" customWidth="1"/>
    <col min="5" max="6" width="15.7109375" style="126" customWidth="1"/>
  </cols>
  <sheetData>
    <row r="1" spans="1:6" ht="18" x14ac:dyDescent="0.25">
      <c r="A1" s="15"/>
      <c r="B1" s="113"/>
      <c r="C1" s="113"/>
      <c r="D1" s="114"/>
      <c r="E1" s="114"/>
      <c r="F1" s="114"/>
    </row>
    <row r="2" spans="1:6" ht="15.75" customHeight="1" x14ac:dyDescent="0.25">
      <c r="A2" s="137" t="s">
        <v>33</v>
      </c>
      <c r="B2" s="137"/>
      <c r="C2" s="137"/>
      <c r="D2" s="137"/>
      <c r="E2" s="137"/>
      <c r="F2" s="137"/>
    </row>
    <row r="3" spans="1:6" ht="18" x14ac:dyDescent="0.25">
      <c r="A3" s="15"/>
      <c r="B3" s="113"/>
      <c r="C3" s="113"/>
      <c r="D3" s="114"/>
      <c r="E3" s="114"/>
      <c r="F3" s="114"/>
    </row>
    <row r="4" spans="1:6" ht="26.25" x14ac:dyDescent="0.25">
      <c r="A4" s="30" t="s">
        <v>8</v>
      </c>
      <c r="B4" s="115" t="s">
        <v>246</v>
      </c>
      <c r="C4" s="115" t="s">
        <v>242</v>
      </c>
      <c r="D4" s="115" t="s">
        <v>243</v>
      </c>
      <c r="E4" s="115" t="s">
        <v>17</v>
      </c>
      <c r="F4" s="115" t="s">
        <v>43</v>
      </c>
    </row>
    <row r="5" spans="1:6" x14ac:dyDescent="0.25">
      <c r="A5" s="30">
        <v>1</v>
      </c>
      <c r="B5" s="115">
        <v>2</v>
      </c>
      <c r="C5" s="115">
        <v>3</v>
      </c>
      <c r="D5" s="115">
        <v>4</v>
      </c>
      <c r="E5" s="115" t="s">
        <v>250</v>
      </c>
      <c r="F5" s="115" t="s">
        <v>251</v>
      </c>
    </row>
    <row r="6" spans="1:6" x14ac:dyDescent="0.25">
      <c r="A6" s="5" t="s">
        <v>32</v>
      </c>
      <c r="B6" s="116">
        <f>SUM(B7,B9,B11,B16,B23)</f>
        <v>506675.14</v>
      </c>
      <c r="C6" s="117">
        <f>SUM(C7,C9,C11,C16,C23)</f>
        <v>1256376.93</v>
      </c>
      <c r="D6" s="117">
        <f>SUM(D7,D9,D11,D16,D23)</f>
        <v>628465.26</v>
      </c>
      <c r="E6" s="118">
        <f t="shared" ref="E6:E19" si="0">SUM(D6/B6*100)</f>
        <v>124.03712169497796</v>
      </c>
      <c r="F6" s="118">
        <f t="shared" ref="F6:F11" si="1">SUM(D6/C6*100)</f>
        <v>50.022031206828984</v>
      </c>
    </row>
    <row r="7" spans="1:6" x14ac:dyDescent="0.25">
      <c r="A7" s="5" t="s">
        <v>30</v>
      </c>
      <c r="B7" s="119">
        <f>SUM(B8)</f>
        <v>0</v>
      </c>
      <c r="C7" s="119">
        <f>SUM(C8)</f>
        <v>55009.47</v>
      </c>
      <c r="D7" s="119">
        <f>SUM(D8)</f>
        <v>1166.78</v>
      </c>
      <c r="E7" s="118">
        <v>0</v>
      </c>
      <c r="F7" s="118">
        <f t="shared" si="1"/>
        <v>2.1210529750604756</v>
      </c>
    </row>
    <row r="8" spans="1:6" x14ac:dyDescent="0.25">
      <c r="A8" s="75" t="s">
        <v>178</v>
      </c>
      <c r="B8" s="63">
        <v>0</v>
      </c>
      <c r="C8" s="81">
        <v>55009.47</v>
      </c>
      <c r="D8" s="63">
        <v>1166.78</v>
      </c>
      <c r="E8" s="124">
        <v>0</v>
      </c>
      <c r="F8" s="124">
        <f t="shared" si="1"/>
        <v>2.1210529750604756</v>
      </c>
    </row>
    <row r="9" spans="1:6" x14ac:dyDescent="0.25">
      <c r="A9" s="76" t="s">
        <v>28</v>
      </c>
      <c r="B9" s="65">
        <f>SUM(B10)</f>
        <v>3120.63</v>
      </c>
      <c r="C9" s="65">
        <f>SUM(C10)</f>
        <v>12683.64</v>
      </c>
      <c r="D9" s="65">
        <f>SUM(D10)</f>
        <v>5773.53</v>
      </c>
      <c r="E9" s="118">
        <f t="shared" si="0"/>
        <v>185.01168033377874</v>
      </c>
      <c r="F9" s="118">
        <f t="shared" si="1"/>
        <v>45.519503864821139</v>
      </c>
    </row>
    <row r="10" spans="1:6" x14ac:dyDescent="0.25">
      <c r="A10" s="11" t="s">
        <v>179</v>
      </c>
      <c r="B10" s="63">
        <v>3120.63</v>
      </c>
      <c r="C10" s="81">
        <v>12683.64</v>
      </c>
      <c r="D10" s="63">
        <v>5773.53</v>
      </c>
      <c r="E10" s="124">
        <f t="shared" si="0"/>
        <v>185.01168033377874</v>
      </c>
      <c r="F10" s="124">
        <f t="shared" si="1"/>
        <v>45.519503864821139</v>
      </c>
    </row>
    <row r="11" spans="1:6" x14ac:dyDescent="0.25">
      <c r="A11" s="77" t="s">
        <v>180</v>
      </c>
      <c r="B11" s="79">
        <f>SUM(B12:B15)</f>
        <v>83820.510000000009</v>
      </c>
      <c r="C11" s="79">
        <f>SUM(C12:C15)</f>
        <v>75703.64</v>
      </c>
      <c r="D11" s="79">
        <f>SUM(D12:D15)</f>
        <v>36742.28</v>
      </c>
      <c r="E11" s="118">
        <f t="shared" si="0"/>
        <v>43.834474402506011</v>
      </c>
      <c r="F11" s="118">
        <f t="shared" si="1"/>
        <v>48.534363737331518</v>
      </c>
    </row>
    <row r="12" spans="1:6" ht="25.5" x14ac:dyDescent="0.25">
      <c r="A12" s="11" t="s">
        <v>181</v>
      </c>
      <c r="B12" s="80">
        <v>54.24</v>
      </c>
      <c r="C12" s="84">
        <v>6863.87</v>
      </c>
      <c r="D12" s="80">
        <v>39.81</v>
      </c>
      <c r="E12" s="124">
        <f t="shared" si="0"/>
        <v>73.396017699115049</v>
      </c>
      <c r="F12" s="124">
        <f>SUM(D12/C12*100)</f>
        <v>0.57999350220793822</v>
      </c>
    </row>
    <row r="13" spans="1:6" ht="25.5" x14ac:dyDescent="0.25">
      <c r="A13" s="11" t="s">
        <v>182</v>
      </c>
      <c r="B13" s="80">
        <v>83766.27</v>
      </c>
      <c r="C13" s="84">
        <v>68839.77</v>
      </c>
      <c r="D13" s="80">
        <v>36702.47</v>
      </c>
      <c r="E13" s="124">
        <f t="shared" si="0"/>
        <v>43.815332830266883</v>
      </c>
      <c r="F13" s="124">
        <f>SUM(D13/C13*100)</f>
        <v>53.31579405335026</v>
      </c>
    </row>
    <row r="14" spans="1:6" ht="25.5" x14ac:dyDescent="0.25">
      <c r="A14" s="11" t="s">
        <v>238</v>
      </c>
      <c r="B14" s="80">
        <v>0</v>
      </c>
      <c r="C14" s="84">
        <v>0</v>
      </c>
      <c r="D14" s="80">
        <v>0</v>
      </c>
      <c r="E14" s="124">
        <v>0</v>
      </c>
      <c r="F14" s="124">
        <v>0</v>
      </c>
    </row>
    <row r="15" spans="1:6" ht="25.5" x14ac:dyDescent="0.25">
      <c r="A15" s="11" t="s">
        <v>183</v>
      </c>
      <c r="B15" s="80">
        <v>0</v>
      </c>
      <c r="C15" s="80">
        <v>0</v>
      </c>
      <c r="D15" s="80">
        <v>0</v>
      </c>
      <c r="E15" s="124">
        <v>0</v>
      </c>
      <c r="F15" s="124">
        <v>0</v>
      </c>
    </row>
    <row r="16" spans="1:6" x14ac:dyDescent="0.25">
      <c r="A16" s="78" t="s">
        <v>184</v>
      </c>
      <c r="B16" s="79">
        <f>SUM(B17:B22)</f>
        <v>419734</v>
      </c>
      <c r="C16" s="79">
        <f>SUM(C17:C22)</f>
        <v>1112980.18</v>
      </c>
      <c r="D16" s="79">
        <f>SUM(D17:D22)</f>
        <v>584782.67000000004</v>
      </c>
      <c r="E16" s="118">
        <f t="shared" si="0"/>
        <v>139.32220644503423</v>
      </c>
      <c r="F16" s="118">
        <f>SUM(D16/C16*100)</f>
        <v>52.542056049910983</v>
      </c>
    </row>
    <row r="17" spans="1:6" x14ac:dyDescent="0.25">
      <c r="A17" s="75" t="s">
        <v>185</v>
      </c>
      <c r="B17" s="80">
        <v>0</v>
      </c>
      <c r="C17" s="80">
        <v>31092</v>
      </c>
      <c r="D17" s="80">
        <v>63227.1</v>
      </c>
      <c r="E17" s="124">
        <v>0</v>
      </c>
      <c r="F17" s="124">
        <v>0</v>
      </c>
    </row>
    <row r="18" spans="1:6" ht="25.5" x14ac:dyDescent="0.25">
      <c r="A18" s="11" t="str">
        <f>A38</f>
        <v>53060 Ministarstvo poljoprivrede za proračunske korisnike</v>
      </c>
      <c r="B18" s="120">
        <v>0</v>
      </c>
      <c r="C18" s="120">
        <v>1466.9</v>
      </c>
      <c r="D18" s="120">
        <v>223.37</v>
      </c>
      <c r="E18" s="124">
        <v>0</v>
      </c>
      <c r="F18" s="124">
        <f>SUM(D18/C18*100)</f>
        <v>15.227350194287274</v>
      </c>
    </row>
    <row r="19" spans="1:6" ht="25.5" x14ac:dyDescent="0.25">
      <c r="A19" s="75" t="s">
        <v>186</v>
      </c>
      <c r="B19" s="121">
        <v>419734</v>
      </c>
      <c r="C19" s="121">
        <v>1079221</v>
      </c>
      <c r="D19" s="121">
        <v>520631.92</v>
      </c>
      <c r="E19" s="124">
        <f t="shared" si="0"/>
        <v>124.03853869355352</v>
      </c>
      <c r="F19" s="124">
        <f>SUM(D19/C19*100)</f>
        <v>48.241455642542164</v>
      </c>
    </row>
    <row r="20" spans="1:6" ht="38.25" x14ac:dyDescent="0.25">
      <c r="A20" s="75" t="s">
        <v>187</v>
      </c>
      <c r="B20" s="121">
        <v>0</v>
      </c>
      <c r="C20" s="121">
        <v>700.28</v>
      </c>
      <c r="D20" s="121">
        <v>700.28</v>
      </c>
      <c r="E20" s="124">
        <v>0</v>
      </c>
      <c r="F20" s="124">
        <f>SUM(D20/C20*100)</f>
        <v>100</v>
      </c>
    </row>
    <row r="21" spans="1:6" x14ac:dyDescent="0.25">
      <c r="A21" s="11" t="s">
        <v>188</v>
      </c>
      <c r="B21" s="120">
        <v>0</v>
      </c>
      <c r="C21" s="121">
        <v>500</v>
      </c>
      <c r="D21" s="120">
        <v>0</v>
      </c>
      <c r="E21" s="124">
        <v>0</v>
      </c>
      <c r="F21" s="124">
        <f>SUM(D21/C21*100)</f>
        <v>0</v>
      </c>
    </row>
    <row r="22" spans="1:6" x14ac:dyDescent="0.25">
      <c r="A22" s="11"/>
      <c r="B22" s="120">
        <v>0</v>
      </c>
      <c r="C22" s="120">
        <v>0</v>
      </c>
      <c r="D22" s="120">
        <v>0</v>
      </c>
      <c r="E22" s="124">
        <v>0</v>
      </c>
      <c r="F22" s="124">
        <v>0</v>
      </c>
    </row>
    <row r="23" spans="1:6" x14ac:dyDescent="0.25">
      <c r="A23" s="78" t="s">
        <v>190</v>
      </c>
      <c r="B23" s="79">
        <f>SUM(B24)</f>
        <v>0</v>
      </c>
      <c r="C23" s="79">
        <f>SUM(C24)</f>
        <v>0</v>
      </c>
      <c r="D23" s="79">
        <f>SUM(D24)</f>
        <v>0</v>
      </c>
      <c r="E23" s="118">
        <v>0</v>
      </c>
      <c r="F23" s="118">
        <v>0</v>
      </c>
    </row>
    <row r="24" spans="1:6" x14ac:dyDescent="0.25">
      <c r="A24" s="11" t="s">
        <v>191</v>
      </c>
      <c r="B24" s="80">
        <v>0</v>
      </c>
      <c r="C24" s="80">
        <v>0</v>
      </c>
      <c r="D24" s="80">
        <v>0</v>
      </c>
      <c r="E24" s="124">
        <v>0</v>
      </c>
      <c r="F24" s="124">
        <v>0</v>
      </c>
    </row>
    <row r="25" spans="1:6" x14ac:dyDescent="0.25">
      <c r="A25" s="25"/>
      <c r="B25" s="4"/>
      <c r="C25" s="4"/>
      <c r="D25" s="125"/>
      <c r="E25" s="124"/>
      <c r="F25" s="124"/>
    </row>
    <row r="26" spans="1:6" ht="15.75" customHeight="1" x14ac:dyDescent="0.25">
      <c r="A26" s="5" t="s">
        <v>31</v>
      </c>
      <c r="B26" s="116">
        <f>SUM(B27,B29,B31,B36,B43)</f>
        <v>508522.77</v>
      </c>
      <c r="C26" s="116">
        <f>SUM(C27,C29,C31,C36,C43)</f>
        <v>1256376.93</v>
      </c>
      <c r="D26" s="116">
        <f>SUM(D27,D29,D31,D36,D43)</f>
        <v>628440.27</v>
      </c>
      <c r="E26" s="118">
        <f t="shared" ref="E26:E40" si="2">SUM(D26/B26*100)</f>
        <v>123.58153991806502</v>
      </c>
      <c r="F26" s="118">
        <f t="shared" ref="F26:F31" si="3">SUM(D26/C26*100)</f>
        <v>50.020042154069166</v>
      </c>
    </row>
    <row r="27" spans="1:6" ht="15.75" customHeight="1" x14ac:dyDescent="0.25">
      <c r="A27" s="76" t="s">
        <v>30</v>
      </c>
      <c r="B27" s="122">
        <f>SUM(B28)</f>
        <v>13632.21</v>
      </c>
      <c r="C27" s="122">
        <f>SUM(C28)</f>
        <v>55009.47</v>
      </c>
      <c r="D27" s="122">
        <f>SUM(D28)</f>
        <v>1260.53</v>
      </c>
      <c r="E27" s="118">
        <f t="shared" si="2"/>
        <v>9.2467032124651833</v>
      </c>
      <c r="F27" s="118">
        <f t="shared" si="3"/>
        <v>2.2914781763939915</v>
      </c>
    </row>
    <row r="28" spans="1:6" x14ac:dyDescent="0.25">
      <c r="A28" s="75" t="s">
        <v>178</v>
      </c>
      <c r="B28" s="81">
        <v>13632.21</v>
      </c>
      <c r="C28" s="81">
        <v>55009.47</v>
      </c>
      <c r="D28" s="81">
        <v>1260.53</v>
      </c>
      <c r="E28" s="124">
        <f t="shared" si="2"/>
        <v>9.2467032124651833</v>
      </c>
      <c r="F28" s="124">
        <f t="shared" si="3"/>
        <v>2.2914781763939915</v>
      </c>
    </row>
    <row r="29" spans="1:6" x14ac:dyDescent="0.25">
      <c r="A29" s="76" t="s">
        <v>28</v>
      </c>
      <c r="B29" s="82">
        <f>SUM(B30)</f>
        <v>4525.71</v>
      </c>
      <c r="C29" s="82">
        <f>SUM(C30)</f>
        <v>12683.64</v>
      </c>
      <c r="D29" s="82">
        <f>SUM(D30)</f>
        <v>4575.5200000000004</v>
      </c>
      <c r="E29" s="118">
        <f t="shared" si="2"/>
        <v>101.10060078971034</v>
      </c>
      <c r="F29" s="118">
        <f t="shared" si="3"/>
        <v>36.074186905336333</v>
      </c>
    </row>
    <row r="30" spans="1:6" x14ac:dyDescent="0.25">
      <c r="A30" s="11" t="s">
        <v>179</v>
      </c>
      <c r="B30" s="81">
        <v>4525.71</v>
      </c>
      <c r="C30" s="81">
        <v>12683.64</v>
      </c>
      <c r="D30" s="81">
        <v>4575.5200000000004</v>
      </c>
      <c r="E30" s="124">
        <f t="shared" si="2"/>
        <v>101.10060078971034</v>
      </c>
      <c r="F30" s="124">
        <f t="shared" si="3"/>
        <v>36.074186905336333</v>
      </c>
    </row>
    <row r="31" spans="1:6" x14ac:dyDescent="0.25">
      <c r="A31" s="77" t="s">
        <v>180</v>
      </c>
      <c r="B31" s="83">
        <f>SUM(B32:B35)</f>
        <v>34546.300000000003</v>
      </c>
      <c r="C31" s="83">
        <f>SUM(C32:C35)</f>
        <v>75703.64</v>
      </c>
      <c r="D31" s="83">
        <f>SUM(D32:D35)</f>
        <v>40149.51</v>
      </c>
      <c r="E31" s="118">
        <f t="shared" si="2"/>
        <v>116.21942147205344</v>
      </c>
      <c r="F31" s="118">
        <f t="shared" si="3"/>
        <v>53.035111653812159</v>
      </c>
    </row>
    <row r="32" spans="1:6" ht="25.5" x14ac:dyDescent="0.25">
      <c r="A32" s="11" t="s">
        <v>181</v>
      </c>
      <c r="B32" s="84">
        <v>1375.26</v>
      </c>
      <c r="C32" s="84">
        <v>6863.87</v>
      </c>
      <c r="D32" s="84">
        <v>206.9</v>
      </c>
      <c r="E32" s="124">
        <f t="shared" si="2"/>
        <v>15.044427962712506</v>
      </c>
      <c r="F32" s="124">
        <f>SUM(D32/C32*100)</f>
        <v>3.0143344789455515</v>
      </c>
    </row>
    <row r="33" spans="1:6" ht="25.5" x14ac:dyDescent="0.25">
      <c r="A33" s="11" t="s">
        <v>182</v>
      </c>
      <c r="B33" s="84">
        <v>33171.040000000001</v>
      </c>
      <c r="C33" s="84">
        <v>68838.77</v>
      </c>
      <c r="D33" s="84">
        <v>39942.61</v>
      </c>
      <c r="E33" s="124">
        <f t="shared" si="2"/>
        <v>120.41410218069737</v>
      </c>
      <c r="F33" s="124">
        <f>SUM(D33/C33*100)</f>
        <v>58.023421975726755</v>
      </c>
    </row>
    <row r="34" spans="1:6" ht="25.5" x14ac:dyDescent="0.25">
      <c r="A34" s="11" t="s">
        <v>238</v>
      </c>
      <c r="B34" s="84">
        <v>0</v>
      </c>
      <c r="C34" s="84">
        <v>1</v>
      </c>
      <c r="D34" s="84">
        <v>0</v>
      </c>
      <c r="E34" s="124">
        <v>0</v>
      </c>
      <c r="F34" s="124">
        <f>SUM(D34/C34*100)</f>
        <v>0</v>
      </c>
    </row>
    <row r="35" spans="1:6" ht="25.5" x14ac:dyDescent="0.25">
      <c r="A35" s="11" t="s">
        <v>183</v>
      </c>
      <c r="B35" s="84">
        <v>0</v>
      </c>
      <c r="C35" s="84">
        <v>0</v>
      </c>
      <c r="D35" s="84">
        <v>0</v>
      </c>
      <c r="E35" s="124">
        <v>0</v>
      </c>
      <c r="F35" s="124">
        <v>0</v>
      </c>
    </row>
    <row r="36" spans="1:6" x14ac:dyDescent="0.25">
      <c r="A36" s="78" t="s">
        <v>184</v>
      </c>
      <c r="B36" s="83">
        <f>SUM(B37:B42)</f>
        <v>455818.55000000005</v>
      </c>
      <c r="C36" s="83">
        <f>SUM(C37:C42)</f>
        <v>1112980.18</v>
      </c>
      <c r="D36" s="83">
        <f>SUM(D37:D42)</f>
        <v>582454.71</v>
      </c>
      <c r="E36" s="118">
        <f t="shared" si="2"/>
        <v>127.78214269691304</v>
      </c>
      <c r="F36" s="118">
        <f>SUM(D36/C36*100)</f>
        <v>52.33289149857098</v>
      </c>
    </row>
    <row r="37" spans="1:6" x14ac:dyDescent="0.25">
      <c r="A37" s="75" t="s">
        <v>185</v>
      </c>
      <c r="B37" s="84">
        <v>37218.629999999997</v>
      </c>
      <c r="C37" s="84">
        <v>31092</v>
      </c>
      <c r="D37" s="84">
        <v>62969.5</v>
      </c>
      <c r="E37" s="124">
        <f t="shared" si="2"/>
        <v>169.18811896085376</v>
      </c>
      <c r="F37" s="124">
        <v>0</v>
      </c>
    </row>
    <row r="38" spans="1:6" ht="25.5" x14ac:dyDescent="0.25">
      <c r="A38" s="11" t="s">
        <v>264</v>
      </c>
      <c r="B38" s="120">
        <v>1466.9</v>
      </c>
      <c r="C38" s="120">
        <v>1466.9</v>
      </c>
      <c r="D38" s="120">
        <v>1657.84</v>
      </c>
      <c r="E38" s="124">
        <v>0</v>
      </c>
      <c r="F38" s="124">
        <f>SUM(D38/C38*100)</f>
        <v>113.01656554639032</v>
      </c>
    </row>
    <row r="39" spans="1:6" ht="25.5" x14ac:dyDescent="0.25">
      <c r="A39" s="75" t="s">
        <v>186</v>
      </c>
      <c r="B39" s="121">
        <v>416363.76</v>
      </c>
      <c r="C39" s="121">
        <v>1079221</v>
      </c>
      <c r="D39" s="121">
        <v>517006.6</v>
      </c>
      <c r="E39" s="124">
        <f t="shared" si="2"/>
        <v>124.17185395770274</v>
      </c>
      <c r="F39" s="124">
        <f>SUM(D39/C39*100)</f>
        <v>47.905535566857942</v>
      </c>
    </row>
    <row r="40" spans="1:6" ht="38.25" x14ac:dyDescent="0.25">
      <c r="A40" s="75" t="s">
        <v>187</v>
      </c>
      <c r="B40" s="121">
        <v>769.26</v>
      </c>
      <c r="C40" s="121">
        <v>700.28</v>
      </c>
      <c r="D40" s="121">
        <v>700.28</v>
      </c>
      <c r="E40" s="124">
        <f t="shared" si="2"/>
        <v>91.032940748251562</v>
      </c>
      <c r="F40" s="124">
        <f>SUM(D40/C40*100)</f>
        <v>100</v>
      </c>
    </row>
    <row r="41" spans="1:6" x14ac:dyDescent="0.25">
      <c r="A41" s="11" t="s">
        <v>188</v>
      </c>
      <c r="B41" s="120">
        <v>0</v>
      </c>
      <c r="C41" s="121">
        <v>500</v>
      </c>
      <c r="D41" s="120">
        <v>120.49</v>
      </c>
      <c r="E41" s="124">
        <v>0</v>
      </c>
      <c r="F41" s="124">
        <f>SUM(D41/C41*100)</f>
        <v>24.097999999999999</v>
      </c>
    </row>
    <row r="42" spans="1:6" ht="25.5" x14ac:dyDescent="0.25">
      <c r="A42" s="11" t="s">
        <v>189</v>
      </c>
      <c r="B42" s="120">
        <v>0</v>
      </c>
      <c r="C42" s="120">
        <v>0</v>
      </c>
      <c r="D42" s="120">
        <v>0</v>
      </c>
      <c r="E42" s="124">
        <v>0</v>
      </c>
      <c r="F42" s="124">
        <v>0</v>
      </c>
    </row>
    <row r="43" spans="1:6" x14ac:dyDescent="0.25">
      <c r="A43" s="78" t="s">
        <v>190</v>
      </c>
      <c r="B43" s="83">
        <f>SUM(B44)</f>
        <v>0</v>
      </c>
      <c r="C43" s="83">
        <f>SUM(C44)</f>
        <v>0</v>
      </c>
      <c r="D43" s="83">
        <f>SUM(D44)</f>
        <v>0</v>
      </c>
      <c r="E43" s="118">
        <v>0</v>
      </c>
      <c r="F43" s="118">
        <v>0</v>
      </c>
    </row>
    <row r="44" spans="1:6" x14ac:dyDescent="0.25">
      <c r="A44" s="11" t="s">
        <v>191</v>
      </c>
      <c r="B44" s="84">
        <v>0</v>
      </c>
      <c r="C44" s="84">
        <v>0</v>
      </c>
      <c r="D44" s="84">
        <v>0</v>
      </c>
      <c r="E44" s="124">
        <v>0</v>
      </c>
      <c r="F44" s="124">
        <v>0</v>
      </c>
    </row>
    <row r="46" spans="1:6" ht="15" customHeight="1" x14ac:dyDescent="0.25">
      <c r="A46" s="128" t="str">
        <f>SAŽETAK!A34</f>
        <v>KLASA: 400-02/24-01/2.</v>
      </c>
      <c r="D46" s="168" t="s">
        <v>241</v>
      </c>
      <c r="E46" s="168"/>
    </row>
    <row r="47" spans="1:6" x14ac:dyDescent="0.25">
      <c r="A47" s="128" t="str">
        <f>SAŽETAK!A35</f>
        <v>UR.BROJ: 2168-14/02-24-1.</v>
      </c>
      <c r="D47" s="123" t="str">
        <f>SAŽETAK!H35</f>
        <v>Veronika Furčić, prof.</v>
      </c>
    </row>
    <row r="48" spans="1:6" ht="15" customHeight="1" x14ac:dyDescent="0.25">
      <c r="A48" s="128" t="str">
        <f>SAŽETAK!A36</f>
        <v>Pula, 31. srpnja 2024.</v>
      </c>
    </row>
  </sheetData>
  <mergeCells count="2">
    <mergeCell ref="A2:F2"/>
    <mergeCell ref="D46:E46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13" sqref="D13"/>
    </sheetView>
  </sheetViews>
  <sheetFormatPr defaultRowHeight="15" x14ac:dyDescent="0.25"/>
  <cols>
    <col min="1" max="1" width="37.7109375" customWidth="1"/>
    <col min="2" max="4" width="25.28515625" customWidth="1"/>
    <col min="5" max="6" width="15.7109375" customWidth="1"/>
  </cols>
  <sheetData>
    <row r="1" spans="1:6" ht="18" x14ac:dyDescent="0.25">
      <c r="A1" s="15"/>
      <c r="B1" s="15"/>
      <c r="C1" s="15"/>
      <c r="D1" s="3"/>
      <c r="E1" s="3"/>
      <c r="F1" s="3"/>
    </row>
    <row r="2" spans="1:6" ht="15.75" customHeight="1" x14ac:dyDescent="0.25">
      <c r="A2" s="169" t="s">
        <v>42</v>
      </c>
      <c r="B2" s="169"/>
      <c r="C2" s="169"/>
      <c r="D2" s="169"/>
      <c r="E2" s="169"/>
      <c r="F2" s="169"/>
    </row>
    <row r="3" spans="1:6" ht="18" x14ac:dyDescent="0.25">
      <c r="A3" s="15"/>
      <c r="B3" s="15"/>
      <c r="C3" s="15"/>
      <c r="D3" s="3"/>
      <c r="E3" s="3"/>
      <c r="F3" s="3"/>
    </row>
    <row r="4" spans="1:6" ht="25.5" x14ac:dyDescent="0.25">
      <c r="A4" s="30" t="s">
        <v>8</v>
      </c>
      <c r="B4" s="30" t="s">
        <v>247</v>
      </c>
      <c r="C4" s="30" t="s">
        <v>242</v>
      </c>
      <c r="D4" s="30" t="s">
        <v>248</v>
      </c>
      <c r="E4" s="30" t="s">
        <v>17</v>
      </c>
      <c r="F4" s="30" t="s">
        <v>43</v>
      </c>
    </row>
    <row r="5" spans="1:6" x14ac:dyDescent="0.25">
      <c r="A5" s="30">
        <v>1</v>
      </c>
      <c r="B5" s="30">
        <v>2</v>
      </c>
      <c r="C5" s="30">
        <v>3</v>
      </c>
      <c r="D5" s="30">
        <v>4</v>
      </c>
      <c r="E5" s="30" t="s">
        <v>250</v>
      </c>
      <c r="F5" s="30" t="s">
        <v>251</v>
      </c>
    </row>
    <row r="6" spans="1:6" ht="15.75" customHeight="1" x14ac:dyDescent="0.25">
      <c r="A6" s="77" t="s">
        <v>9</v>
      </c>
      <c r="B6" s="79">
        <f>B7</f>
        <v>508522.76999999996</v>
      </c>
      <c r="C6" s="79">
        <f t="shared" ref="C6:D8" si="0">C7</f>
        <v>1256376.93</v>
      </c>
      <c r="D6" s="79">
        <f t="shared" si="0"/>
        <v>628440.27</v>
      </c>
      <c r="E6" s="101">
        <f>SUM(D6/B6*100)</f>
        <v>123.58153991806505</v>
      </c>
      <c r="F6" s="101">
        <f>SUM(D6/C6*100)</f>
        <v>50.020042154069166</v>
      </c>
    </row>
    <row r="7" spans="1:6" ht="15.75" customHeight="1" x14ac:dyDescent="0.25">
      <c r="A7" s="77" t="s">
        <v>192</v>
      </c>
      <c r="B7" s="79">
        <f>B8</f>
        <v>508522.76999999996</v>
      </c>
      <c r="C7" s="79">
        <f t="shared" si="0"/>
        <v>1256376.93</v>
      </c>
      <c r="D7" s="79">
        <f t="shared" si="0"/>
        <v>628440.27</v>
      </c>
      <c r="E7" s="101">
        <f>SUM(D7/B7*100)</f>
        <v>123.58153991806505</v>
      </c>
      <c r="F7" s="101">
        <f>SUM(D7/C7*100)</f>
        <v>50.020042154069166</v>
      </c>
    </row>
    <row r="8" spans="1:6" x14ac:dyDescent="0.25">
      <c r="A8" s="11" t="s">
        <v>193</v>
      </c>
      <c r="B8" s="80">
        <f>B9</f>
        <v>508522.76999999996</v>
      </c>
      <c r="C8" s="80">
        <f t="shared" si="0"/>
        <v>1256376.93</v>
      </c>
      <c r="D8" s="80">
        <f t="shared" si="0"/>
        <v>628440.27</v>
      </c>
      <c r="E8" s="100">
        <f>SUM(D8/B8*100)</f>
        <v>123.58153991806505</v>
      </c>
      <c r="F8" s="100">
        <f>SUM(D8/C8*100)</f>
        <v>50.020042154069166</v>
      </c>
    </row>
    <row r="9" spans="1:6" x14ac:dyDescent="0.25">
      <c r="A9" s="10" t="s">
        <v>194</v>
      </c>
      <c r="B9" s="80">
        <f>' Račun prihoda i rashoda'!F45</f>
        <v>508522.76999999996</v>
      </c>
      <c r="C9" s="81">
        <f>'Rashodi i prihodi prema izvoru'!C26</f>
        <v>1256376.93</v>
      </c>
      <c r="D9" s="100">
        <v>628440.27</v>
      </c>
      <c r="E9" s="100">
        <f>SUM(D9/B9*100)</f>
        <v>123.58153991806505</v>
      </c>
      <c r="F9" s="100">
        <f>SUM(D9/C9*100)</f>
        <v>50.020042154069166</v>
      </c>
    </row>
    <row r="11" spans="1:6" ht="15" customHeight="1" x14ac:dyDescent="0.25">
      <c r="A11" s="128" t="str">
        <f>SAŽETAK!A34</f>
        <v>KLASA: 400-02/24-01/2.</v>
      </c>
      <c r="D11" s="153" t="s">
        <v>241</v>
      </c>
      <c r="E11" s="153"/>
    </row>
    <row r="12" spans="1:6" x14ac:dyDescent="0.25">
      <c r="A12" s="128" t="str">
        <f>SAŽETAK!A35</f>
        <v>UR.BROJ: 2168-14/02-24-1.</v>
      </c>
      <c r="D12" s="102" t="str">
        <f>SAŽETAK!H35</f>
        <v>Veronika Furčić, prof.</v>
      </c>
    </row>
    <row r="13" spans="1:6" ht="15" customHeight="1" x14ac:dyDescent="0.25">
      <c r="A13" s="128" t="str">
        <f>SAŽETAK!A36</f>
        <v>Pula, 31. srpnja 2024.</v>
      </c>
    </row>
  </sheetData>
  <mergeCells count="2">
    <mergeCell ref="A2:F2"/>
    <mergeCell ref="D11:E11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E17" sqref="E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42578125" customWidth="1"/>
    <col min="4" max="4" width="5.42578125" bestFit="1" customWidth="1"/>
    <col min="5" max="8" width="25.28515625" customWidth="1"/>
    <col min="9" max="10" width="15.7109375" customWidth="1"/>
  </cols>
  <sheetData>
    <row r="1" spans="1:10" ht="18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ht="18" customHeight="1" x14ac:dyDescent="0.25">
      <c r="A2" s="164" t="s">
        <v>58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15.75" customHeight="1" x14ac:dyDescent="0.25">
      <c r="A3" s="164" t="s">
        <v>34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18" x14ac:dyDescent="0.25">
      <c r="A4" s="15"/>
      <c r="B4" s="15"/>
      <c r="C4" s="15"/>
      <c r="D4" s="15"/>
      <c r="E4" s="15"/>
      <c r="F4" s="15"/>
      <c r="G4" s="15"/>
      <c r="H4" s="3"/>
      <c r="I4" s="3"/>
      <c r="J4" s="3"/>
    </row>
    <row r="5" spans="1:10" ht="25.5" customHeight="1" x14ac:dyDescent="0.25">
      <c r="A5" s="165" t="s">
        <v>8</v>
      </c>
      <c r="B5" s="166"/>
      <c r="C5" s="166"/>
      <c r="D5" s="166"/>
      <c r="E5" s="167"/>
      <c r="F5" s="32" t="s">
        <v>246</v>
      </c>
      <c r="G5" s="30" t="s">
        <v>242</v>
      </c>
      <c r="H5" s="32" t="s">
        <v>243</v>
      </c>
      <c r="I5" s="32" t="s">
        <v>17</v>
      </c>
      <c r="J5" s="32" t="s">
        <v>43</v>
      </c>
    </row>
    <row r="6" spans="1:10" x14ac:dyDescent="0.25">
      <c r="A6" s="165">
        <v>1</v>
      </c>
      <c r="B6" s="166"/>
      <c r="C6" s="166"/>
      <c r="D6" s="166"/>
      <c r="E6" s="167"/>
      <c r="F6" s="32">
        <v>2</v>
      </c>
      <c r="G6" s="32">
        <v>3</v>
      </c>
      <c r="H6" s="32">
        <v>4</v>
      </c>
      <c r="I6" s="32" t="s">
        <v>250</v>
      </c>
      <c r="J6" s="32" t="s">
        <v>251</v>
      </c>
    </row>
    <row r="7" spans="1:10" ht="25.5" x14ac:dyDescent="0.25">
      <c r="A7" s="5">
        <v>8</v>
      </c>
      <c r="B7" s="5"/>
      <c r="C7" s="5"/>
      <c r="D7" s="5"/>
      <c r="E7" s="5" t="s">
        <v>10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</row>
    <row r="8" spans="1:10" x14ac:dyDescent="0.25">
      <c r="A8" s="5"/>
      <c r="B8" s="9">
        <v>84</v>
      </c>
      <c r="C8" s="9"/>
      <c r="D8" s="9"/>
      <c r="E8" s="9" t="s">
        <v>15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</row>
    <row r="9" spans="1:10" ht="51" x14ac:dyDescent="0.25">
      <c r="A9" s="6"/>
      <c r="B9" s="6"/>
      <c r="C9" s="6">
        <v>841</v>
      </c>
      <c r="D9" s="6"/>
      <c r="E9" s="24" t="s">
        <v>35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</row>
    <row r="10" spans="1:10" ht="25.5" x14ac:dyDescent="0.25">
      <c r="A10" s="6"/>
      <c r="B10" s="6"/>
      <c r="C10" s="6"/>
      <c r="D10" s="6">
        <v>8413</v>
      </c>
      <c r="E10" s="24" t="s">
        <v>36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</row>
    <row r="11" spans="1:10" ht="25.5" x14ac:dyDescent="0.25">
      <c r="A11" s="7">
        <v>5</v>
      </c>
      <c r="B11" s="8"/>
      <c r="C11" s="8"/>
      <c r="D11" s="8"/>
      <c r="E11" s="17" t="s">
        <v>11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</row>
    <row r="12" spans="1:10" ht="25.5" x14ac:dyDescent="0.25">
      <c r="A12" s="9"/>
      <c r="B12" s="9">
        <v>54</v>
      </c>
      <c r="C12" s="9"/>
      <c r="D12" s="9"/>
      <c r="E12" s="18" t="s">
        <v>16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</row>
    <row r="13" spans="1:10" ht="63.75" x14ac:dyDescent="0.25">
      <c r="A13" s="9"/>
      <c r="B13" s="9"/>
      <c r="C13" s="9">
        <v>541</v>
      </c>
      <c r="D13" s="24"/>
      <c r="E13" s="24" t="s">
        <v>37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</row>
    <row r="14" spans="1:10" ht="38.25" x14ac:dyDescent="0.25">
      <c r="A14" s="9"/>
      <c r="B14" s="9"/>
      <c r="C14" s="9"/>
      <c r="D14" s="24">
        <v>5413</v>
      </c>
      <c r="E14" s="24" t="s">
        <v>38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</row>
    <row r="16" spans="1:10" ht="15" customHeight="1" x14ac:dyDescent="0.25">
      <c r="A16" s="128" t="str">
        <f>SAŽETAK!A34</f>
        <v>KLASA: 400-02/24-01/2.</v>
      </c>
      <c r="H16" s="153" t="s">
        <v>241</v>
      </c>
      <c r="I16" s="153"/>
    </row>
    <row r="17" spans="1:8" x14ac:dyDescent="0.25">
      <c r="A17" s="128" t="str">
        <f>SAŽETAK!A35</f>
        <v>UR.BROJ: 2168-14/02-24-1.</v>
      </c>
      <c r="H17" s="102" t="str">
        <f>SAŽETAK!H35</f>
        <v>Veronika Furčić, prof.</v>
      </c>
    </row>
    <row r="18" spans="1:8" ht="15" customHeight="1" x14ac:dyDescent="0.25">
      <c r="A18" s="128" t="str">
        <f>SAŽETAK!A36</f>
        <v>Pula, 31. srpnja 2024.</v>
      </c>
    </row>
  </sheetData>
  <mergeCells count="5">
    <mergeCell ref="A5:E5"/>
    <mergeCell ref="A2:J2"/>
    <mergeCell ref="A3:J3"/>
    <mergeCell ref="A6:E6"/>
    <mergeCell ref="H16:I16"/>
  </mergeCells>
  <pageMargins left="0.7" right="0.7" top="0.75" bottom="0.75" header="0.3" footer="0.3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A18" sqref="A18:A20"/>
    </sheetView>
  </sheetViews>
  <sheetFormatPr defaultRowHeight="15" x14ac:dyDescent="0.25"/>
  <cols>
    <col min="1" max="1" width="37.7109375" customWidth="1"/>
    <col min="2" max="4" width="25.28515625" customWidth="1"/>
    <col min="5" max="6" width="15.7109375" customWidth="1"/>
  </cols>
  <sheetData>
    <row r="1" spans="1:6" ht="18" x14ac:dyDescent="0.25">
      <c r="A1" s="15"/>
      <c r="B1" s="15"/>
      <c r="C1" s="15"/>
      <c r="D1" s="3"/>
      <c r="E1" s="3"/>
      <c r="F1" s="3"/>
    </row>
    <row r="2" spans="1:6" ht="15.75" customHeight="1" x14ac:dyDescent="0.25">
      <c r="A2" s="164" t="s">
        <v>39</v>
      </c>
      <c r="B2" s="164"/>
      <c r="C2" s="164"/>
      <c r="D2" s="164"/>
      <c r="E2" s="164"/>
      <c r="F2" s="164"/>
    </row>
    <row r="3" spans="1:6" ht="18" x14ac:dyDescent="0.25">
      <c r="A3" s="15"/>
      <c r="B3" s="15"/>
      <c r="C3" s="15"/>
      <c r="D3" s="3"/>
      <c r="E3" s="3"/>
      <c r="F3" s="3"/>
    </row>
    <row r="4" spans="1:6" ht="25.5" x14ac:dyDescent="0.25">
      <c r="A4" s="30" t="s">
        <v>8</v>
      </c>
      <c r="B4" s="30" t="s">
        <v>246</v>
      </c>
      <c r="C4" s="30" t="s">
        <v>242</v>
      </c>
      <c r="D4" s="30" t="s">
        <v>243</v>
      </c>
      <c r="E4" s="30" t="s">
        <v>17</v>
      </c>
      <c r="F4" s="30" t="s">
        <v>43</v>
      </c>
    </row>
    <row r="5" spans="1:6" x14ac:dyDescent="0.25">
      <c r="A5" s="30">
        <v>1</v>
      </c>
      <c r="B5" s="30">
        <v>2</v>
      </c>
      <c r="C5" s="30">
        <v>3</v>
      </c>
      <c r="D5" s="30">
        <v>4</v>
      </c>
      <c r="E5" s="30" t="s">
        <v>250</v>
      </c>
      <c r="F5" s="30" t="s">
        <v>251</v>
      </c>
    </row>
    <row r="6" spans="1:6" x14ac:dyDescent="0.25">
      <c r="A6" s="5" t="s">
        <v>40</v>
      </c>
      <c r="B6" s="63">
        <v>0</v>
      </c>
      <c r="C6" s="63">
        <v>0</v>
      </c>
      <c r="D6" s="63">
        <v>0</v>
      </c>
      <c r="E6" s="63">
        <v>0</v>
      </c>
      <c r="F6" s="63">
        <v>0</v>
      </c>
    </row>
    <row r="7" spans="1:6" x14ac:dyDescent="0.25">
      <c r="A7" s="5" t="s">
        <v>30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</row>
    <row r="8" spans="1:6" x14ac:dyDescent="0.25">
      <c r="A8" s="26" t="s">
        <v>29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</row>
    <row r="9" spans="1:6" x14ac:dyDescent="0.25">
      <c r="A9" s="5" t="s">
        <v>28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</row>
    <row r="10" spans="1:6" x14ac:dyDescent="0.25">
      <c r="A10" s="25" t="s">
        <v>27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</row>
    <row r="11" spans="1:6" x14ac:dyDescent="0.25">
      <c r="A11" s="25"/>
      <c r="B11" s="63"/>
      <c r="C11" s="63"/>
      <c r="D11" s="64"/>
      <c r="E11" s="23"/>
      <c r="F11" s="23"/>
    </row>
    <row r="12" spans="1:6" ht="15.75" customHeight="1" x14ac:dyDescent="0.25">
      <c r="A12" s="5" t="s">
        <v>41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</row>
    <row r="13" spans="1:6" ht="15.75" customHeight="1" x14ac:dyDescent="0.25">
      <c r="A13" s="5" t="s">
        <v>30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</row>
    <row r="14" spans="1:6" x14ac:dyDescent="0.25">
      <c r="A14" s="26" t="s">
        <v>29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</row>
    <row r="15" spans="1:6" x14ac:dyDescent="0.25">
      <c r="A15" s="5" t="s">
        <v>28</v>
      </c>
      <c r="B15" s="63">
        <v>0</v>
      </c>
      <c r="C15" s="63">
        <v>0</v>
      </c>
      <c r="D15" s="63">
        <v>0</v>
      </c>
      <c r="E15" s="63">
        <v>0</v>
      </c>
      <c r="F15" s="63">
        <v>0</v>
      </c>
    </row>
    <row r="16" spans="1:6" x14ac:dyDescent="0.25">
      <c r="A16" s="25" t="s">
        <v>27</v>
      </c>
      <c r="B16" s="63">
        <v>0</v>
      </c>
      <c r="C16" s="63">
        <v>0</v>
      </c>
      <c r="D16" s="63">
        <v>0</v>
      </c>
      <c r="E16" s="63">
        <v>0</v>
      </c>
      <c r="F16" s="63">
        <v>0</v>
      </c>
    </row>
    <row r="18" spans="1:5" ht="15" customHeight="1" x14ac:dyDescent="0.25">
      <c r="A18" s="128" t="str">
        <f>'Račun financiranja '!A16</f>
        <v>KLASA: 400-02/24-01/2.</v>
      </c>
      <c r="D18" s="153" t="s">
        <v>241</v>
      </c>
      <c r="E18" s="153"/>
    </row>
    <row r="19" spans="1:5" x14ac:dyDescent="0.25">
      <c r="A19" s="128" t="str">
        <f>'Račun financiranja '!A17</f>
        <v>UR.BROJ: 2168-14/02-24-1.</v>
      </c>
      <c r="D19" s="102" t="str">
        <f>SAŽETAK!H35</f>
        <v>Veronika Furčić, prof.</v>
      </c>
    </row>
    <row r="20" spans="1:5" ht="15" customHeight="1" x14ac:dyDescent="0.25">
      <c r="A20" s="128" t="str">
        <f>'Račun financiranja '!A18</f>
        <v>Pula, 31. srpnja 2024.</v>
      </c>
    </row>
  </sheetData>
  <mergeCells count="2">
    <mergeCell ref="A2:F2"/>
    <mergeCell ref="D18:E18"/>
  </mergeCells>
  <pageMargins left="0.7" right="0.7" top="0.75" bottom="0.75" header="0.3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0"/>
  <sheetViews>
    <sheetView topLeftCell="A202" workbookViewId="0">
      <selection activeCell="F210" sqref="F2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28515625" customWidth="1"/>
    <col min="4" max="4" width="39.42578125" style="92" customWidth="1"/>
    <col min="5" max="6" width="25.28515625" customWidth="1"/>
    <col min="7" max="7" width="15.7109375" customWidth="1"/>
  </cols>
  <sheetData>
    <row r="1" spans="1:7" ht="18" x14ac:dyDescent="0.25">
      <c r="A1" s="2"/>
      <c r="B1" s="2"/>
      <c r="C1" s="2"/>
      <c r="D1" s="15"/>
      <c r="E1" s="2"/>
      <c r="F1" s="2"/>
      <c r="G1" s="3"/>
    </row>
    <row r="2" spans="1:7" ht="18" customHeight="1" x14ac:dyDescent="0.25">
      <c r="A2" s="164" t="s">
        <v>12</v>
      </c>
      <c r="B2" s="192"/>
      <c r="C2" s="192"/>
      <c r="D2" s="192"/>
      <c r="E2" s="192"/>
      <c r="F2" s="192"/>
      <c r="G2" s="192"/>
    </row>
    <row r="3" spans="1:7" ht="18" x14ac:dyDescent="0.25">
      <c r="A3" s="2"/>
      <c r="B3" s="2"/>
      <c r="C3" s="2"/>
      <c r="D3" s="15"/>
      <c r="E3" s="2"/>
      <c r="F3" s="2"/>
      <c r="G3" s="3"/>
    </row>
    <row r="4" spans="1:7" ht="15.75" x14ac:dyDescent="0.25">
      <c r="A4" s="193" t="s">
        <v>59</v>
      </c>
      <c r="B4" s="193"/>
      <c r="C4" s="193"/>
      <c r="D4" s="193"/>
      <c r="E4" s="193"/>
      <c r="F4" s="193"/>
      <c r="G4" s="193"/>
    </row>
    <row r="5" spans="1:7" ht="18" x14ac:dyDescent="0.25">
      <c r="A5" s="15"/>
      <c r="B5" s="15"/>
      <c r="C5" s="15"/>
      <c r="D5" s="15"/>
      <c r="E5" s="15"/>
      <c r="F5" s="15"/>
      <c r="G5" s="3"/>
    </row>
    <row r="6" spans="1:7" ht="25.5" x14ac:dyDescent="0.25">
      <c r="A6" s="165" t="s">
        <v>8</v>
      </c>
      <c r="B6" s="166"/>
      <c r="C6" s="166"/>
      <c r="D6" s="167"/>
      <c r="E6" s="30" t="s">
        <v>242</v>
      </c>
      <c r="F6" s="30" t="s">
        <v>249</v>
      </c>
      <c r="G6" s="30" t="s">
        <v>43</v>
      </c>
    </row>
    <row r="7" spans="1:7" s="22" customFormat="1" ht="15.75" customHeight="1" x14ac:dyDescent="0.2">
      <c r="A7" s="194">
        <v>1</v>
      </c>
      <c r="B7" s="195"/>
      <c r="C7" s="195"/>
      <c r="D7" s="196"/>
      <c r="E7" s="31">
        <v>2</v>
      </c>
      <c r="F7" s="31">
        <v>3</v>
      </c>
      <c r="G7" s="31" t="s">
        <v>252</v>
      </c>
    </row>
    <row r="8" spans="1:7" s="33" customFormat="1" ht="30" customHeight="1" x14ac:dyDescent="0.25">
      <c r="A8" s="197"/>
      <c r="B8" s="198"/>
      <c r="C8" s="199"/>
      <c r="D8" s="74" t="s">
        <v>288</v>
      </c>
      <c r="E8" s="95">
        <f>SUM(E9,E102,E150,E161,E166,E189)</f>
        <v>1256376.93</v>
      </c>
      <c r="F8" s="95">
        <f>SUM(F9,F102,F150,F161,F166,F189)</f>
        <v>628440.27</v>
      </c>
      <c r="G8" s="96">
        <f>SUM(F8/E8*100)</f>
        <v>50.020042154069166</v>
      </c>
    </row>
    <row r="9" spans="1:7" s="56" customFormat="1" ht="30" customHeight="1" x14ac:dyDescent="0.25">
      <c r="A9" s="189" t="s">
        <v>195</v>
      </c>
      <c r="B9" s="190"/>
      <c r="C9" s="191"/>
      <c r="D9" s="85" t="s">
        <v>196</v>
      </c>
      <c r="E9" s="97">
        <f>SUM(E10,E39,E50,E94)</f>
        <v>1156465.5</v>
      </c>
      <c r="F9" s="97">
        <f>SUM(F10,F39,F50,F94)</f>
        <v>557590.98</v>
      </c>
      <c r="G9" s="98">
        <f>SUM(F9/E9*100)</f>
        <v>48.215098504884061</v>
      </c>
    </row>
    <row r="10" spans="1:7" s="56" customFormat="1" ht="30" customHeight="1" x14ac:dyDescent="0.25">
      <c r="A10" s="189" t="s">
        <v>197</v>
      </c>
      <c r="B10" s="190"/>
      <c r="C10" s="191"/>
      <c r="D10" s="85" t="s">
        <v>198</v>
      </c>
      <c r="E10" s="97">
        <f>SUM(E12,E36)</f>
        <v>26781.24</v>
      </c>
      <c r="F10" s="97">
        <f>SUM(F12,F36)</f>
        <v>16559.100000000002</v>
      </c>
      <c r="G10" s="98">
        <f>SUM(F10/E10*100)</f>
        <v>61.830968244935633</v>
      </c>
    </row>
    <row r="11" spans="1:7" s="56" customFormat="1" ht="30" customHeight="1" x14ac:dyDescent="0.25">
      <c r="A11" s="179" t="s">
        <v>199</v>
      </c>
      <c r="B11" s="180"/>
      <c r="C11" s="181"/>
      <c r="D11" s="86" t="s">
        <v>200</v>
      </c>
      <c r="E11" s="97">
        <f>SUM(E12,E36)</f>
        <v>26781.24</v>
      </c>
      <c r="F11" s="97">
        <f>F12+F36</f>
        <v>16559.100000000002</v>
      </c>
      <c r="G11" s="94"/>
    </row>
    <row r="12" spans="1:7" s="56" customFormat="1" ht="30" customHeight="1" x14ac:dyDescent="0.25">
      <c r="A12" s="57"/>
      <c r="B12" s="58">
        <v>32</v>
      </c>
      <c r="C12" s="59"/>
      <c r="D12" s="90" t="s">
        <v>138</v>
      </c>
      <c r="E12" s="109">
        <v>25761.24</v>
      </c>
      <c r="F12" s="98">
        <f>SUM(F13:F35)</f>
        <v>15917.45</v>
      </c>
      <c r="G12" s="98">
        <f>SUM(F12/E12*100)</f>
        <v>61.788368882864333</v>
      </c>
    </row>
    <row r="13" spans="1:7" s="33" customFormat="1" ht="30" customHeight="1" x14ac:dyDescent="0.25">
      <c r="A13" s="170">
        <v>3211</v>
      </c>
      <c r="B13" s="171"/>
      <c r="C13" s="172"/>
      <c r="D13" s="91" t="s">
        <v>139</v>
      </c>
      <c r="E13" s="95"/>
      <c r="F13" s="96">
        <v>2050.79</v>
      </c>
      <c r="G13" s="93"/>
    </row>
    <row r="14" spans="1:7" s="33" customFormat="1" ht="30" customHeight="1" x14ac:dyDescent="0.25">
      <c r="A14" s="170">
        <v>3212</v>
      </c>
      <c r="B14" s="171"/>
      <c r="C14" s="172"/>
      <c r="D14" s="91" t="s">
        <v>297</v>
      </c>
      <c r="E14" s="95"/>
      <c r="F14" s="96">
        <v>0</v>
      </c>
      <c r="G14" s="93"/>
    </row>
    <row r="15" spans="1:7" s="33" customFormat="1" ht="30" customHeight="1" x14ac:dyDescent="0.25">
      <c r="A15" s="170">
        <v>3213</v>
      </c>
      <c r="B15" s="171"/>
      <c r="C15" s="172"/>
      <c r="D15" s="91" t="s">
        <v>140</v>
      </c>
      <c r="E15" s="95"/>
      <c r="F15" s="96">
        <v>315.2</v>
      </c>
      <c r="G15" s="93"/>
    </row>
    <row r="16" spans="1:7" s="33" customFormat="1" ht="30" customHeight="1" x14ac:dyDescent="0.25">
      <c r="A16" s="170">
        <v>3221</v>
      </c>
      <c r="B16" s="171"/>
      <c r="C16" s="172"/>
      <c r="D16" s="91" t="s">
        <v>141</v>
      </c>
      <c r="E16" s="95"/>
      <c r="F16" s="96">
        <v>3677.94</v>
      </c>
      <c r="G16" s="93"/>
    </row>
    <row r="17" spans="1:7" s="33" customFormat="1" ht="30" customHeight="1" x14ac:dyDescent="0.25">
      <c r="A17" s="170">
        <v>3222</v>
      </c>
      <c r="B17" s="171"/>
      <c r="C17" s="172"/>
      <c r="D17" s="91" t="s">
        <v>142</v>
      </c>
      <c r="E17" s="95"/>
      <c r="F17" s="96">
        <v>0</v>
      </c>
      <c r="G17" s="93"/>
    </row>
    <row r="18" spans="1:7" s="33" customFormat="1" ht="30" customHeight="1" x14ac:dyDescent="0.25">
      <c r="A18" s="170">
        <v>3223</v>
      </c>
      <c r="B18" s="171"/>
      <c r="C18" s="172"/>
      <c r="D18" s="91" t="s">
        <v>160</v>
      </c>
      <c r="E18" s="95"/>
      <c r="F18" s="96">
        <v>0</v>
      </c>
      <c r="G18" s="93"/>
    </row>
    <row r="19" spans="1:7" s="33" customFormat="1" ht="30" customHeight="1" x14ac:dyDescent="0.25">
      <c r="A19" s="170">
        <v>3224</v>
      </c>
      <c r="B19" s="171"/>
      <c r="C19" s="172"/>
      <c r="D19" s="91" t="s">
        <v>143</v>
      </c>
      <c r="E19" s="95"/>
      <c r="F19" s="96">
        <v>472.6</v>
      </c>
      <c r="G19" s="93"/>
    </row>
    <row r="20" spans="1:7" s="33" customFormat="1" ht="30" customHeight="1" x14ac:dyDescent="0.25">
      <c r="A20" s="170">
        <v>3225</v>
      </c>
      <c r="B20" s="171"/>
      <c r="C20" s="172"/>
      <c r="D20" s="91" t="s">
        <v>144</v>
      </c>
      <c r="E20" s="95"/>
      <c r="F20" s="96">
        <v>1500</v>
      </c>
      <c r="G20" s="93"/>
    </row>
    <row r="21" spans="1:7" s="33" customFormat="1" ht="30" customHeight="1" x14ac:dyDescent="0.25">
      <c r="A21" s="170">
        <v>3227</v>
      </c>
      <c r="B21" s="171"/>
      <c r="C21" s="172"/>
      <c r="D21" s="91" t="s">
        <v>145</v>
      </c>
      <c r="E21" s="95"/>
      <c r="F21" s="96">
        <v>0</v>
      </c>
      <c r="G21" s="93"/>
    </row>
    <row r="22" spans="1:7" s="33" customFormat="1" ht="30" customHeight="1" x14ac:dyDescent="0.25">
      <c r="A22" s="170">
        <v>3231</v>
      </c>
      <c r="B22" s="171"/>
      <c r="C22" s="172"/>
      <c r="D22" s="91" t="s">
        <v>146</v>
      </c>
      <c r="E22" s="95"/>
      <c r="F22" s="96">
        <v>1125.18</v>
      </c>
      <c r="G22" s="93"/>
    </row>
    <row r="23" spans="1:7" s="33" customFormat="1" ht="30" customHeight="1" x14ac:dyDescent="0.25">
      <c r="A23" s="170">
        <v>3232</v>
      </c>
      <c r="B23" s="171"/>
      <c r="C23" s="172"/>
      <c r="D23" s="91" t="s">
        <v>147</v>
      </c>
      <c r="E23" s="95"/>
      <c r="F23" s="96">
        <v>1201.92</v>
      </c>
      <c r="G23" s="93"/>
    </row>
    <row r="24" spans="1:7" s="33" customFormat="1" ht="30" customHeight="1" x14ac:dyDescent="0.25">
      <c r="A24" s="170">
        <v>3233</v>
      </c>
      <c r="B24" s="171"/>
      <c r="C24" s="172"/>
      <c r="D24" s="91" t="s">
        <v>293</v>
      </c>
      <c r="E24" s="95"/>
      <c r="F24" s="96">
        <v>105</v>
      </c>
      <c r="G24" s="93"/>
    </row>
    <row r="25" spans="1:7" s="33" customFormat="1" ht="30" customHeight="1" x14ac:dyDescent="0.25">
      <c r="A25" s="188">
        <v>3234</v>
      </c>
      <c r="B25" s="188"/>
      <c r="C25" s="188"/>
      <c r="D25" s="91" t="s">
        <v>148</v>
      </c>
      <c r="E25" s="95"/>
      <c r="F25" s="96">
        <v>2381.2800000000002</v>
      </c>
      <c r="G25" s="93"/>
    </row>
    <row r="26" spans="1:7" s="33" customFormat="1" ht="30" customHeight="1" x14ac:dyDescent="0.25">
      <c r="A26" s="188">
        <v>3235</v>
      </c>
      <c r="B26" s="188"/>
      <c r="C26" s="188"/>
      <c r="D26" s="91" t="s">
        <v>149</v>
      </c>
      <c r="E26" s="95"/>
      <c r="F26" s="96">
        <v>313.60000000000002</v>
      </c>
      <c r="G26" s="93"/>
    </row>
    <row r="27" spans="1:7" s="33" customFormat="1" ht="30" customHeight="1" x14ac:dyDescent="0.25">
      <c r="A27" s="188">
        <v>3236</v>
      </c>
      <c r="B27" s="188"/>
      <c r="C27" s="188"/>
      <c r="D27" s="91" t="s">
        <v>161</v>
      </c>
      <c r="E27" s="95"/>
      <c r="F27" s="96">
        <v>0</v>
      </c>
      <c r="G27" s="93"/>
    </row>
    <row r="28" spans="1:7" s="33" customFormat="1" ht="30" customHeight="1" x14ac:dyDescent="0.25">
      <c r="A28" s="188">
        <v>3237</v>
      </c>
      <c r="B28" s="188"/>
      <c r="C28" s="188"/>
      <c r="D28" s="91" t="s">
        <v>150</v>
      </c>
      <c r="E28" s="95"/>
      <c r="F28" s="96">
        <v>0</v>
      </c>
      <c r="G28" s="93"/>
    </row>
    <row r="29" spans="1:7" s="33" customFormat="1" ht="30" customHeight="1" x14ac:dyDescent="0.25">
      <c r="A29" s="188">
        <v>3238</v>
      </c>
      <c r="B29" s="188"/>
      <c r="C29" s="188"/>
      <c r="D29" s="91" t="s">
        <v>151</v>
      </c>
      <c r="E29" s="95"/>
      <c r="F29" s="96">
        <v>375</v>
      </c>
      <c r="G29" s="93"/>
    </row>
    <row r="30" spans="1:7" s="33" customFormat="1" ht="30" customHeight="1" x14ac:dyDescent="0.25">
      <c r="A30" s="188">
        <v>3239</v>
      </c>
      <c r="B30" s="188"/>
      <c r="C30" s="188"/>
      <c r="D30" s="91" t="s">
        <v>152</v>
      </c>
      <c r="E30" s="95"/>
      <c r="F30" s="96">
        <v>1749.75</v>
      </c>
      <c r="G30" s="93"/>
    </row>
    <row r="31" spans="1:7" s="33" customFormat="1" ht="30" customHeight="1" x14ac:dyDescent="0.25">
      <c r="A31" s="188">
        <v>3293</v>
      </c>
      <c r="B31" s="188"/>
      <c r="C31" s="188"/>
      <c r="D31" s="91" t="s">
        <v>153</v>
      </c>
      <c r="E31" s="95"/>
      <c r="F31" s="96">
        <v>143.30000000000001</v>
      </c>
      <c r="G31" s="93"/>
    </row>
    <row r="32" spans="1:7" s="33" customFormat="1" ht="30" customHeight="1" x14ac:dyDescent="0.25">
      <c r="A32" s="188">
        <v>3294</v>
      </c>
      <c r="B32" s="188"/>
      <c r="C32" s="188"/>
      <c r="D32" s="91" t="s">
        <v>154</v>
      </c>
      <c r="E32" s="95"/>
      <c r="F32" s="96">
        <v>245</v>
      </c>
      <c r="G32" s="93"/>
    </row>
    <row r="33" spans="1:7" s="33" customFormat="1" ht="30" customHeight="1" x14ac:dyDescent="0.25">
      <c r="A33" s="188">
        <v>3295</v>
      </c>
      <c r="B33" s="188"/>
      <c r="C33" s="188"/>
      <c r="D33" s="91" t="s">
        <v>155</v>
      </c>
      <c r="E33" s="95"/>
      <c r="F33" s="96">
        <v>0</v>
      </c>
      <c r="G33" s="93"/>
    </row>
    <row r="34" spans="1:7" s="33" customFormat="1" ht="30" customHeight="1" x14ac:dyDescent="0.25">
      <c r="A34" s="188">
        <v>3292</v>
      </c>
      <c r="B34" s="188"/>
      <c r="C34" s="188"/>
      <c r="D34" s="91" t="s">
        <v>162</v>
      </c>
      <c r="E34" s="95"/>
      <c r="F34" s="96">
        <v>0</v>
      </c>
      <c r="G34" s="93"/>
    </row>
    <row r="35" spans="1:7" s="33" customFormat="1" ht="30" customHeight="1" x14ac:dyDescent="0.25">
      <c r="A35" s="188">
        <v>3299</v>
      </c>
      <c r="B35" s="188"/>
      <c r="C35" s="188"/>
      <c r="D35" s="91" t="s">
        <v>156</v>
      </c>
      <c r="E35" s="95"/>
      <c r="F35" s="96">
        <v>260.89</v>
      </c>
      <c r="G35" s="93"/>
    </row>
    <row r="36" spans="1:7" s="56" customFormat="1" ht="30" customHeight="1" x14ac:dyDescent="0.25">
      <c r="A36" s="57"/>
      <c r="B36" s="58">
        <v>34</v>
      </c>
      <c r="C36" s="59"/>
      <c r="D36" s="90" t="s">
        <v>157</v>
      </c>
      <c r="E36" s="97">
        <v>1020</v>
      </c>
      <c r="F36" s="98">
        <f>SUM(F37,F38)</f>
        <v>641.65000000000009</v>
      </c>
      <c r="G36" s="98">
        <f>SUM(F36/E36*100)</f>
        <v>62.906862745098046</v>
      </c>
    </row>
    <row r="37" spans="1:7" s="136" customFormat="1" ht="30" customHeight="1" x14ac:dyDescent="0.25">
      <c r="A37" s="170">
        <v>3431</v>
      </c>
      <c r="B37" s="171"/>
      <c r="C37" s="172"/>
      <c r="D37" s="91" t="s">
        <v>158</v>
      </c>
      <c r="E37" s="95"/>
      <c r="F37" s="96">
        <v>521.82000000000005</v>
      </c>
      <c r="G37" s="96"/>
    </row>
    <row r="38" spans="1:7" s="33" customFormat="1" ht="30" customHeight="1" x14ac:dyDescent="0.25">
      <c r="A38" s="188">
        <v>3433</v>
      </c>
      <c r="B38" s="188"/>
      <c r="C38" s="188"/>
      <c r="D38" s="91" t="s">
        <v>294</v>
      </c>
      <c r="E38" s="95"/>
      <c r="F38" s="96">
        <v>119.83</v>
      </c>
      <c r="G38" s="93"/>
    </row>
    <row r="39" spans="1:7" s="56" customFormat="1" ht="30" customHeight="1" x14ac:dyDescent="0.25">
      <c r="A39" s="189" t="s">
        <v>201</v>
      </c>
      <c r="B39" s="190"/>
      <c r="C39" s="191"/>
      <c r="D39" s="85" t="s">
        <v>202</v>
      </c>
      <c r="E39" s="97">
        <f>SUM(E44,E40)</f>
        <v>46886.75</v>
      </c>
      <c r="F39" s="97">
        <f>SUM(F44,F40)</f>
        <v>23383.510000000002</v>
      </c>
      <c r="G39" s="98">
        <f>SUM(F39/E39*100)</f>
        <v>49.872320005118723</v>
      </c>
    </row>
    <row r="40" spans="1:7" s="136" customFormat="1" ht="30" customHeight="1" x14ac:dyDescent="0.25">
      <c r="A40" s="179" t="s">
        <v>222</v>
      </c>
      <c r="B40" s="180"/>
      <c r="C40" s="181"/>
      <c r="D40" s="132" t="s">
        <v>223</v>
      </c>
      <c r="E40" s="95">
        <f>E41</f>
        <v>4830.22</v>
      </c>
      <c r="F40" s="95">
        <f>F41</f>
        <v>0</v>
      </c>
      <c r="G40" s="96"/>
    </row>
    <row r="41" spans="1:7" s="56" customFormat="1" ht="30" customHeight="1" x14ac:dyDescent="0.25">
      <c r="A41" s="182">
        <v>32</v>
      </c>
      <c r="B41" s="183"/>
      <c r="C41" s="184"/>
      <c r="D41" s="133" t="s">
        <v>138</v>
      </c>
      <c r="E41" s="97">
        <v>4830.22</v>
      </c>
      <c r="F41" s="97">
        <f>F42</f>
        <v>0</v>
      </c>
      <c r="G41" s="98"/>
    </row>
    <row r="42" spans="1:7" s="136" customFormat="1" ht="30" customHeight="1" x14ac:dyDescent="0.25">
      <c r="A42" s="185">
        <v>3212</v>
      </c>
      <c r="B42" s="186"/>
      <c r="C42" s="187"/>
      <c r="D42" s="89" t="s">
        <v>289</v>
      </c>
      <c r="E42" s="95"/>
      <c r="F42" s="95"/>
      <c r="G42" s="96"/>
    </row>
    <row r="43" spans="1:7" s="56" customFormat="1" ht="30" customHeight="1" x14ac:dyDescent="0.25">
      <c r="A43" s="179" t="s">
        <v>199</v>
      </c>
      <c r="B43" s="180"/>
      <c r="C43" s="181"/>
      <c r="D43" s="86" t="s">
        <v>200</v>
      </c>
      <c r="E43" s="97">
        <f>SUM(E44)</f>
        <v>42056.53</v>
      </c>
      <c r="F43" s="97">
        <f>SUM(F44)</f>
        <v>23383.510000000002</v>
      </c>
      <c r="G43" s="94"/>
    </row>
    <row r="44" spans="1:7" s="56" customFormat="1" ht="30" customHeight="1" x14ac:dyDescent="0.25">
      <c r="A44" s="57"/>
      <c r="B44" s="58">
        <v>32</v>
      </c>
      <c r="C44" s="59"/>
      <c r="D44" s="90" t="s">
        <v>138</v>
      </c>
      <c r="E44" s="108">
        <v>42056.53</v>
      </c>
      <c r="F44" s="98">
        <f>SUM(F45:F49)</f>
        <v>23383.510000000002</v>
      </c>
      <c r="G44" s="98">
        <f>SUM(F44/E44*100)</f>
        <v>55.600188603291812</v>
      </c>
    </row>
    <row r="45" spans="1:7" s="33" customFormat="1" ht="30" customHeight="1" x14ac:dyDescent="0.25">
      <c r="A45" s="188">
        <v>3212</v>
      </c>
      <c r="B45" s="188"/>
      <c r="C45" s="188"/>
      <c r="D45" s="91" t="s">
        <v>159</v>
      </c>
      <c r="E45" s="95"/>
      <c r="F45" s="96">
        <v>10101.01</v>
      </c>
      <c r="G45" s="93"/>
    </row>
    <row r="46" spans="1:7" s="33" customFormat="1" ht="30" customHeight="1" x14ac:dyDescent="0.25">
      <c r="A46" s="188">
        <v>3223</v>
      </c>
      <c r="B46" s="188"/>
      <c r="C46" s="188"/>
      <c r="D46" s="91" t="s">
        <v>160</v>
      </c>
      <c r="E46" s="95"/>
      <c r="F46" s="96">
        <v>2716.37</v>
      </c>
      <c r="G46" s="93"/>
    </row>
    <row r="47" spans="1:7" s="33" customFormat="1" ht="30" customHeight="1" x14ac:dyDescent="0.25">
      <c r="A47" s="188">
        <v>3235</v>
      </c>
      <c r="B47" s="188"/>
      <c r="C47" s="188"/>
      <c r="D47" s="91" t="s">
        <v>149</v>
      </c>
      <c r="E47" s="95"/>
      <c r="F47" s="96">
        <v>8237</v>
      </c>
      <c r="G47" s="93"/>
    </row>
    <row r="48" spans="1:7" s="33" customFormat="1" ht="30" customHeight="1" x14ac:dyDescent="0.25">
      <c r="A48" s="188">
        <v>3236</v>
      </c>
      <c r="B48" s="188"/>
      <c r="C48" s="188"/>
      <c r="D48" s="91" t="s">
        <v>161</v>
      </c>
      <c r="E48" s="95"/>
      <c r="F48" s="96">
        <v>1725.43</v>
      </c>
      <c r="G48" s="93"/>
    </row>
    <row r="49" spans="1:7" s="33" customFormat="1" ht="30" customHeight="1" x14ac:dyDescent="0.25">
      <c r="A49" s="188">
        <v>3292</v>
      </c>
      <c r="B49" s="188"/>
      <c r="C49" s="188"/>
      <c r="D49" s="91" t="s">
        <v>162</v>
      </c>
      <c r="E49" s="95"/>
      <c r="F49" s="96">
        <v>603.70000000000005</v>
      </c>
      <c r="G49" s="93"/>
    </row>
    <row r="50" spans="1:7" s="56" customFormat="1" ht="30" customHeight="1" x14ac:dyDescent="0.25">
      <c r="A50" s="189" t="s">
        <v>203</v>
      </c>
      <c r="B50" s="190"/>
      <c r="C50" s="191"/>
      <c r="D50" s="85" t="s">
        <v>204</v>
      </c>
      <c r="E50" s="97">
        <f>SUM(E52,E67,E71,E85,E89,E92)</f>
        <v>12797.51</v>
      </c>
      <c r="F50" s="97">
        <f>SUM(F52,F65,F67,F71,F89,F92)</f>
        <v>4751.6499999999996</v>
      </c>
      <c r="G50" s="98">
        <f>SUM(F50/E50*100)</f>
        <v>37.129488470804084</v>
      </c>
    </row>
    <row r="51" spans="1:7" s="56" customFormat="1" ht="30" customHeight="1" x14ac:dyDescent="0.25">
      <c r="A51" s="179" t="s">
        <v>205</v>
      </c>
      <c r="B51" s="180"/>
      <c r="C51" s="181"/>
      <c r="D51" s="86" t="s">
        <v>206</v>
      </c>
      <c r="E51" s="97">
        <f>SUM(E52,E67)</f>
        <v>5433.64</v>
      </c>
      <c r="F51" s="97">
        <f>SUM(F52,F65,F67)</f>
        <v>4424.26</v>
      </c>
      <c r="G51" s="94"/>
    </row>
    <row r="52" spans="1:7" s="56" customFormat="1" ht="30" customHeight="1" x14ac:dyDescent="0.25">
      <c r="A52" s="57"/>
      <c r="B52" s="58">
        <v>32</v>
      </c>
      <c r="C52" s="59"/>
      <c r="D52" s="90" t="s">
        <v>138</v>
      </c>
      <c r="E52" s="97">
        <v>5103.6400000000003</v>
      </c>
      <c r="F52" s="98">
        <f>SUM(F53:F64)</f>
        <v>3417.2</v>
      </c>
      <c r="G52" s="98">
        <f>SUM(F52/E52*100)</f>
        <v>66.956133269587966</v>
      </c>
    </row>
    <row r="53" spans="1:7" s="136" customFormat="1" ht="30" customHeight="1" x14ac:dyDescent="0.25">
      <c r="A53" s="170">
        <v>3211</v>
      </c>
      <c r="B53" s="171"/>
      <c r="C53" s="172"/>
      <c r="D53" s="91" t="s">
        <v>139</v>
      </c>
      <c r="E53" s="95"/>
      <c r="F53" s="96">
        <v>1400</v>
      </c>
      <c r="G53" s="96"/>
    </row>
    <row r="54" spans="1:7" s="136" customFormat="1" ht="30" customHeight="1" x14ac:dyDescent="0.25">
      <c r="A54" s="170">
        <v>3222</v>
      </c>
      <c r="B54" s="171"/>
      <c r="C54" s="172"/>
      <c r="D54" s="91" t="s">
        <v>142</v>
      </c>
      <c r="E54" s="95"/>
      <c r="F54" s="96">
        <v>0</v>
      </c>
      <c r="G54" s="96"/>
    </row>
    <row r="55" spans="1:7" s="136" customFormat="1" ht="30" customHeight="1" x14ac:dyDescent="0.25">
      <c r="A55" s="170">
        <v>3223</v>
      </c>
      <c r="B55" s="171"/>
      <c r="C55" s="172"/>
      <c r="D55" s="91" t="s">
        <v>160</v>
      </c>
      <c r="E55" s="95"/>
      <c r="F55" s="96">
        <v>521.54999999999995</v>
      </c>
      <c r="G55" s="96"/>
    </row>
    <row r="56" spans="1:7" s="136" customFormat="1" ht="30" customHeight="1" x14ac:dyDescent="0.25">
      <c r="A56" s="170">
        <v>3225</v>
      </c>
      <c r="B56" s="171"/>
      <c r="C56" s="172"/>
      <c r="D56" s="91" t="s">
        <v>144</v>
      </c>
      <c r="E56" s="95"/>
      <c r="F56" s="96">
        <v>820.68</v>
      </c>
      <c r="G56" s="96"/>
    </row>
    <row r="57" spans="1:7" s="136" customFormat="1" ht="30" customHeight="1" x14ac:dyDescent="0.25">
      <c r="A57" s="170">
        <v>3232</v>
      </c>
      <c r="B57" s="171"/>
      <c r="C57" s="172"/>
      <c r="D57" s="91" t="s">
        <v>147</v>
      </c>
      <c r="E57" s="95"/>
      <c r="F57" s="96">
        <v>200.06</v>
      </c>
      <c r="G57" s="96"/>
    </row>
    <row r="58" spans="1:7" s="136" customFormat="1" ht="30" customHeight="1" x14ac:dyDescent="0.25">
      <c r="A58" s="170">
        <v>3234</v>
      </c>
      <c r="B58" s="171"/>
      <c r="C58" s="172"/>
      <c r="D58" s="91" t="s">
        <v>148</v>
      </c>
      <c r="E58" s="95"/>
      <c r="F58" s="96">
        <v>383.66</v>
      </c>
      <c r="G58" s="96"/>
    </row>
    <row r="59" spans="1:7" s="136" customFormat="1" ht="30" customHeight="1" x14ac:dyDescent="0.25">
      <c r="A59" s="170">
        <v>3235</v>
      </c>
      <c r="B59" s="171"/>
      <c r="C59" s="172"/>
      <c r="D59" s="91" t="s">
        <v>149</v>
      </c>
      <c r="E59" s="95"/>
      <c r="F59" s="96">
        <v>24.73</v>
      </c>
      <c r="G59" s="96"/>
    </row>
    <row r="60" spans="1:7" s="136" customFormat="1" ht="30" customHeight="1" x14ac:dyDescent="0.25">
      <c r="A60" s="170">
        <v>3239</v>
      </c>
      <c r="B60" s="171"/>
      <c r="C60" s="172"/>
      <c r="D60" s="91" t="s">
        <v>152</v>
      </c>
      <c r="E60" s="95"/>
      <c r="F60" s="96">
        <v>13.25</v>
      </c>
      <c r="G60" s="96"/>
    </row>
    <row r="61" spans="1:7" s="136" customFormat="1" ht="30" customHeight="1" x14ac:dyDescent="0.25">
      <c r="A61" s="170">
        <v>3241</v>
      </c>
      <c r="B61" s="171"/>
      <c r="C61" s="172"/>
      <c r="D61" s="91" t="s">
        <v>295</v>
      </c>
      <c r="E61" s="95"/>
      <c r="F61" s="96">
        <v>15</v>
      </c>
      <c r="G61" s="96"/>
    </row>
    <row r="62" spans="1:7" s="136" customFormat="1" ht="30" customHeight="1" x14ac:dyDescent="0.25">
      <c r="A62" s="170">
        <v>3293</v>
      </c>
      <c r="B62" s="171"/>
      <c r="C62" s="172"/>
      <c r="D62" s="91" t="s">
        <v>153</v>
      </c>
      <c r="E62" s="95"/>
      <c r="F62" s="96">
        <v>14.47</v>
      </c>
      <c r="G62" s="96"/>
    </row>
    <row r="63" spans="1:7" s="136" customFormat="1" ht="30" customHeight="1" x14ac:dyDescent="0.25">
      <c r="A63" s="170">
        <v>3294</v>
      </c>
      <c r="B63" s="171"/>
      <c r="C63" s="172"/>
      <c r="D63" s="91" t="s">
        <v>154</v>
      </c>
      <c r="E63" s="95"/>
      <c r="F63" s="96">
        <v>0</v>
      </c>
      <c r="G63" s="96"/>
    </row>
    <row r="64" spans="1:7" s="33" customFormat="1" ht="30" customHeight="1" x14ac:dyDescent="0.25">
      <c r="A64" s="170">
        <v>3299</v>
      </c>
      <c r="B64" s="171"/>
      <c r="C64" s="172"/>
      <c r="D64" s="91" t="s">
        <v>156</v>
      </c>
      <c r="E64" s="95"/>
      <c r="F64" s="96">
        <v>23.8</v>
      </c>
      <c r="G64" s="93"/>
    </row>
    <row r="65" spans="1:7" s="56" customFormat="1" ht="30" customHeight="1" x14ac:dyDescent="0.25">
      <c r="A65" s="176">
        <v>38</v>
      </c>
      <c r="B65" s="177"/>
      <c r="C65" s="178"/>
      <c r="D65" s="90" t="s">
        <v>296</v>
      </c>
      <c r="E65" s="97"/>
      <c r="F65" s="98">
        <f>F66</f>
        <v>7.06</v>
      </c>
      <c r="G65" s="94"/>
    </row>
    <row r="66" spans="1:7" s="33" customFormat="1" ht="30" customHeight="1" x14ac:dyDescent="0.25">
      <c r="A66" s="170">
        <v>3812</v>
      </c>
      <c r="B66" s="171"/>
      <c r="C66" s="172"/>
      <c r="D66" s="91" t="s">
        <v>169</v>
      </c>
      <c r="E66" s="95"/>
      <c r="F66" s="96">
        <v>7.06</v>
      </c>
      <c r="G66" s="93"/>
    </row>
    <row r="67" spans="1:7" s="56" customFormat="1" ht="30" customHeight="1" x14ac:dyDescent="0.25">
      <c r="A67" s="57"/>
      <c r="B67" s="58">
        <v>42</v>
      </c>
      <c r="C67" s="59"/>
      <c r="D67" s="90" t="s">
        <v>170</v>
      </c>
      <c r="E67" s="97">
        <v>330</v>
      </c>
      <c r="F67" s="98">
        <f>SUM(F68,F69)</f>
        <v>1000</v>
      </c>
      <c r="G67" s="98">
        <f>SUM(F67/E67*100)</f>
        <v>303.030303030303</v>
      </c>
    </row>
    <row r="68" spans="1:7" s="56" customFormat="1" ht="30" customHeight="1" x14ac:dyDescent="0.25">
      <c r="A68" s="170">
        <v>4221</v>
      </c>
      <c r="B68" s="171"/>
      <c r="C68" s="172"/>
      <c r="D68" s="91" t="s">
        <v>171</v>
      </c>
      <c r="E68" s="97"/>
      <c r="F68" s="96">
        <v>1000</v>
      </c>
      <c r="G68" s="98"/>
    </row>
    <row r="69" spans="1:7" s="33" customFormat="1" ht="30" customHeight="1" x14ac:dyDescent="0.25">
      <c r="A69" s="170">
        <v>4241</v>
      </c>
      <c r="B69" s="171"/>
      <c r="C69" s="172"/>
      <c r="D69" s="91" t="s">
        <v>173</v>
      </c>
      <c r="E69" s="95">
        <v>330</v>
      </c>
      <c r="F69" s="96">
        <v>0</v>
      </c>
      <c r="G69" s="93"/>
    </row>
    <row r="70" spans="1:7" s="56" customFormat="1" ht="30" customHeight="1" x14ac:dyDescent="0.25">
      <c r="A70" s="179" t="s">
        <v>207</v>
      </c>
      <c r="B70" s="180"/>
      <c r="C70" s="181"/>
      <c r="D70" s="86" t="s">
        <v>208</v>
      </c>
      <c r="E70" s="97">
        <f>SUM(E71,E85)</f>
        <v>6863.8700000000008</v>
      </c>
      <c r="F70" s="97">
        <f>SUM(F71)</f>
        <v>206.9</v>
      </c>
      <c r="G70" s="94"/>
    </row>
    <row r="71" spans="1:7" s="56" customFormat="1" ht="30" customHeight="1" x14ac:dyDescent="0.25">
      <c r="A71" s="57"/>
      <c r="B71" s="58">
        <v>32</v>
      </c>
      <c r="C71" s="59"/>
      <c r="D71" s="90" t="s">
        <v>138</v>
      </c>
      <c r="E71" s="108">
        <v>4701.1400000000003</v>
      </c>
      <c r="F71" s="98">
        <f>SUM(F72:F84)</f>
        <v>206.9</v>
      </c>
      <c r="G71" s="98">
        <f>SUM(F71/E71*100)</f>
        <v>4.4010601683846895</v>
      </c>
    </row>
    <row r="72" spans="1:7" s="33" customFormat="1" ht="30" customHeight="1" x14ac:dyDescent="0.25">
      <c r="A72" s="188">
        <v>3211</v>
      </c>
      <c r="B72" s="188"/>
      <c r="C72" s="188"/>
      <c r="D72" s="91" t="s">
        <v>139</v>
      </c>
      <c r="E72" s="95"/>
      <c r="F72" s="96">
        <v>0</v>
      </c>
      <c r="G72" s="93"/>
    </row>
    <row r="73" spans="1:7" s="33" customFormat="1" ht="30" customHeight="1" x14ac:dyDescent="0.25">
      <c r="A73" s="188">
        <v>3221</v>
      </c>
      <c r="B73" s="188"/>
      <c r="C73" s="188"/>
      <c r="D73" s="91" t="s">
        <v>141</v>
      </c>
      <c r="E73" s="95"/>
      <c r="F73" s="96">
        <v>63.44</v>
      </c>
      <c r="G73" s="93"/>
    </row>
    <row r="74" spans="1:7" s="33" customFormat="1" ht="30" customHeight="1" x14ac:dyDescent="0.25">
      <c r="A74" s="188">
        <v>3222</v>
      </c>
      <c r="B74" s="188"/>
      <c r="C74" s="188"/>
      <c r="D74" s="91" t="s">
        <v>142</v>
      </c>
      <c r="E74" s="95"/>
      <c r="F74" s="96">
        <v>0</v>
      </c>
      <c r="G74" s="93"/>
    </row>
    <row r="75" spans="1:7" s="33" customFormat="1" ht="30" customHeight="1" x14ac:dyDescent="0.25">
      <c r="A75" s="188">
        <v>3224</v>
      </c>
      <c r="B75" s="188"/>
      <c r="C75" s="188"/>
      <c r="D75" s="91" t="s">
        <v>143</v>
      </c>
      <c r="E75" s="95"/>
      <c r="F75" s="96">
        <v>0</v>
      </c>
      <c r="G75" s="93"/>
    </row>
    <row r="76" spans="1:7" s="33" customFormat="1" ht="30" customHeight="1" x14ac:dyDescent="0.25">
      <c r="A76" s="188">
        <v>3225</v>
      </c>
      <c r="B76" s="188"/>
      <c r="C76" s="188"/>
      <c r="D76" s="91" t="s">
        <v>144</v>
      </c>
      <c r="E76" s="95"/>
      <c r="F76" s="96">
        <v>89.99</v>
      </c>
      <c r="G76" s="93"/>
    </row>
    <row r="77" spans="1:7" s="33" customFormat="1" ht="30" customHeight="1" x14ac:dyDescent="0.25">
      <c r="A77" s="188">
        <v>3231</v>
      </c>
      <c r="B77" s="188"/>
      <c r="C77" s="188"/>
      <c r="D77" s="91" t="s">
        <v>146</v>
      </c>
      <c r="E77" s="95"/>
      <c r="F77" s="96">
        <v>0</v>
      </c>
      <c r="G77" s="93"/>
    </row>
    <row r="78" spans="1:7" s="33" customFormat="1" ht="30" customHeight="1" x14ac:dyDescent="0.25">
      <c r="A78" s="188">
        <v>3232</v>
      </c>
      <c r="B78" s="188"/>
      <c r="C78" s="188"/>
      <c r="D78" s="91" t="s">
        <v>147</v>
      </c>
      <c r="E78" s="95"/>
      <c r="F78" s="96">
        <v>0</v>
      </c>
      <c r="G78" s="93"/>
    </row>
    <row r="79" spans="1:7" s="33" customFormat="1" ht="30" customHeight="1" x14ac:dyDescent="0.25">
      <c r="A79" s="188">
        <v>3234</v>
      </c>
      <c r="B79" s="188"/>
      <c r="C79" s="188"/>
      <c r="D79" s="91" t="s">
        <v>148</v>
      </c>
      <c r="E79" s="95"/>
      <c r="F79" s="96">
        <v>0</v>
      </c>
      <c r="G79" s="93"/>
    </row>
    <row r="80" spans="1:7" s="33" customFormat="1" ht="30" customHeight="1" x14ac:dyDescent="0.25">
      <c r="A80" s="188">
        <v>3238</v>
      </c>
      <c r="B80" s="188"/>
      <c r="C80" s="188"/>
      <c r="D80" s="91" t="s">
        <v>151</v>
      </c>
      <c r="E80" s="95"/>
      <c r="F80" s="96">
        <v>0</v>
      </c>
      <c r="G80" s="93"/>
    </row>
    <row r="81" spans="1:7" s="33" customFormat="1" ht="30" customHeight="1" x14ac:dyDescent="0.25">
      <c r="A81" s="188">
        <v>3239</v>
      </c>
      <c r="B81" s="188"/>
      <c r="C81" s="188"/>
      <c r="D81" s="91" t="s">
        <v>152</v>
      </c>
      <c r="E81" s="95"/>
      <c r="F81" s="96">
        <v>0</v>
      </c>
      <c r="G81" s="93"/>
    </row>
    <row r="82" spans="1:7" s="33" customFormat="1" ht="30" customHeight="1" x14ac:dyDescent="0.25">
      <c r="A82" s="188">
        <v>3241</v>
      </c>
      <c r="B82" s="188"/>
      <c r="C82" s="188"/>
      <c r="D82" s="91" t="s">
        <v>163</v>
      </c>
      <c r="E82" s="95"/>
      <c r="F82" s="96">
        <v>0</v>
      </c>
      <c r="G82" s="93"/>
    </row>
    <row r="83" spans="1:7" s="33" customFormat="1" ht="30" customHeight="1" x14ac:dyDescent="0.25">
      <c r="A83" s="188">
        <v>3293</v>
      </c>
      <c r="B83" s="188"/>
      <c r="C83" s="188"/>
      <c r="D83" s="91" t="s">
        <v>153</v>
      </c>
      <c r="E83" s="95"/>
      <c r="F83" s="96">
        <v>13.47</v>
      </c>
      <c r="G83" s="93"/>
    </row>
    <row r="84" spans="1:7" s="33" customFormat="1" ht="30" customHeight="1" x14ac:dyDescent="0.25">
      <c r="A84" s="188">
        <v>3299</v>
      </c>
      <c r="B84" s="188"/>
      <c r="C84" s="188"/>
      <c r="D84" s="91" t="s">
        <v>156</v>
      </c>
      <c r="E84" s="95"/>
      <c r="F84" s="96">
        <v>40</v>
      </c>
      <c r="G84" s="93"/>
    </row>
    <row r="85" spans="1:7" s="56" customFormat="1" ht="30" customHeight="1" x14ac:dyDescent="0.25">
      <c r="A85" s="131"/>
      <c r="B85" s="58">
        <v>42</v>
      </c>
      <c r="C85" s="59"/>
      <c r="D85" s="110" t="s">
        <v>170</v>
      </c>
      <c r="E85" s="97">
        <f>E86+E87</f>
        <v>2162.73</v>
      </c>
      <c r="F85" s="97">
        <f>SUM(F86,F87)</f>
        <v>0</v>
      </c>
      <c r="G85" s="94"/>
    </row>
    <row r="86" spans="1:7" s="33" customFormat="1" ht="30" customHeight="1" x14ac:dyDescent="0.25">
      <c r="A86" s="170">
        <v>4221</v>
      </c>
      <c r="B86" s="171"/>
      <c r="C86" s="172"/>
      <c r="D86" s="134" t="s">
        <v>171</v>
      </c>
      <c r="E86" s="95">
        <v>1332.73</v>
      </c>
      <c r="F86" s="95">
        <v>0</v>
      </c>
      <c r="G86" s="93"/>
    </row>
    <row r="87" spans="1:7" s="33" customFormat="1" ht="30" customHeight="1" x14ac:dyDescent="0.25">
      <c r="A87" s="170">
        <v>4241</v>
      </c>
      <c r="B87" s="171"/>
      <c r="C87" s="172"/>
      <c r="D87" s="134" t="s">
        <v>173</v>
      </c>
      <c r="E87" s="95">
        <v>830</v>
      </c>
      <c r="F87" s="95">
        <v>0</v>
      </c>
      <c r="G87" s="93"/>
    </row>
    <row r="88" spans="1:7" s="56" customFormat="1" ht="30" customHeight="1" x14ac:dyDescent="0.25">
      <c r="A88" s="179" t="s">
        <v>213</v>
      </c>
      <c r="B88" s="180"/>
      <c r="C88" s="181"/>
      <c r="D88" s="105" t="s">
        <v>214</v>
      </c>
      <c r="E88" s="97">
        <f>SUM(E89)</f>
        <v>0</v>
      </c>
      <c r="F88" s="97">
        <f>SUM(F89)</f>
        <v>0</v>
      </c>
      <c r="G88" s="94"/>
    </row>
    <row r="89" spans="1:7" s="56" customFormat="1" ht="30" customHeight="1" x14ac:dyDescent="0.25">
      <c r="A89" s="57"/>
      <c r="B89" s="58">
        <v>32</v>
      </c>
      <c r="C89" s="59"/>
      <c r="D89" s="90" t="s">
        <v>138</v>
      </c>
      <c r="E89" s="97">
        <v>0</v>
      </c>
      <c r="F89" s="98">
        <f>SUM(F90)</f>
        <v>0</v>
      </c>
      <c r="G89" s="98">
        <v>0</v>
      </c>
    </row>
    <row r="90" spans="1:7" s="33" customFormat="1" ht="30" customHeight="1" x14ac:dyDescent="0.25">
      <c r="A90" s="188">
        <v>3221</v>
      </c>
      <c r="B90" s="188"/>
      <c r="C90" s="188"/>
      <c r="D90" s="91" t="s">
        <v>141</v>
      </c>
      <c r="E90" s="95"/>
      <c r="F90" s="96">
        <v>0</v>
      </c>
      <c r="G90" s="93"/>
    </row>
    <row r="91" spans="1:7" s="56" customFormat="1" ht="30" customHeight="1" x14ac:dyDescent="0.25">
      <c r="A91" s="179" t="s">
        <v>290</v>
      </c>
      <c r="B91" s="180"/>
      <c r="C91" s="181"/>
      <c r="D91" s="86" t="s">
        <v>291</v>
      </c>
      <c r="E91" s="97">
        <f>SUM(E92)</f>
        <v>500</v>
      </c>
      <c r="F91" s="97">
        <f>SUM(F92)</f>
        <v>120.49</v>
      </c>
      <c r="G91" s="94"/>
    </row>
    <row r="92" spans="1:7" s="56" customFormat="1" ht="30" customHeight="1" x14ac:dyDescent="0.2">
      <c r="A92" s="57"/>
      <c r="B92" s="58">
        <v>32</v>
      </c>
      <c r="C92" s="59"/>
      <c r="D92" s="90" t="s">
        <v>138</v>
      </c>
      <c r="E92" s="84">
        <v>500</v>
      </c>
      <c r="F92" s="98">
        <f>SUM(F93:F93)</f>
        <v>120.49</v>
      </c>
      <c r="G92" s="98">
        <f>SUM(F92/E92*100)</f>
        <v>24.097999999999999</v>
      </c>
    </row>
    <row r="93" spans="1:7" s="33" customFormat="1" ht="30" customHeight="1" x14ac:dyDescent="0.25">
      <c r="A93" s="188">
        <v>3225</v>
      </c>
      <c r="B93" s="188"/>
      <c r="C93" s="188"/>
      <c r="D93" s="91" t="s">
        <v>292</v>
      </c>
      <c r="E93" s="95"/>
      <c r="F93" s="96">
        <v>120.49</v>
      </c>
      <c r="G93" s="93"/>
    </row>
    <row r="94" spans="1:7" s="56" customFormat="1" ht="30" customHeight="1" x14ac:dyDescent="0.25">
      <c r="A94" s="189" t="s">
        <v>211</v>
      </c>
      <c r="B94" s="190"/>
      <c r="C94" s="191"/>
      <c r="D94" s="85" t="s">
        <v>212</v>
      </c>
      <c r="E94" s="97">
        <f>SUM(E96,E100)</f>
        <v>1070000</v>
      </c>
      <c r="F94" s="97">
        <f>SUM(F96,F100)</f>
        <v>512896.72</v>
      </c>
      <c r="G94" s="98">
        <f>SUM(F94/E94*100)</f>
        <v>47.934272897196259</v>
      </c>
    </row>
    <row r="95" spans="1:7" s="56" customFormat="1" ht="30" customHeight="1" x14ac:dyDescent="0.25">
      <c r="A95" s="179" t="s">
        <v>213</v>
      </c>
      <c r="B95" s="180"/>
      <c r="C95" s="181"/>
      <c r="D95" s="86" t="s">
        <v>214</v>
      </c>
      <c r="E95" s="97">
        <f>SUM(E96,E100)</f>
        <v>1070000</v>
      </c>
      <c r="F95" s="97">
        <f>SUM(F96,F100)</f>
        <v>512896.72</v>
      </c>
      <c r="G95" s="94"/>
    </row>
    <row r="96" spans="1:7" s="56" customFormat="1" ht="30" customHeight="1" x14ac:dyDescent="0.25">
      <c r="A96" s="57"/>
      <c r="B96" s="58">
        <v>31</v>
      </c>
      <c r="C96" s="59"/>
      <c r="D96" s="90" t="s">
        <v>164</v>
      </c>
      <c r="E96" s="108">
        <v>1070000</v>
      </c>
      <c r="F96" s="98">
        <f>SUM(F97:F99)</f>
        <v>512896.72</v>
      </c>
      <c r="G96" s="98">
        <f>SUM(F96/E96*100)</f>
        <v>47.934272897196259</v>
      </c>
    </row>
    <row r="97" spans="1:7" s="33" customFormat="1" ht="30" customHeight="1" x14ac:dyDescent="0.25">
      <c r="A97" s="188">
        <v>3111</v>
      </c>
      <c r="B97" s="188"/>
      <c r="C97" s="188"/>
      <c r="D97" s="91" t="s">
        <v>165</v>
      </c>
      <c r="E97" s="95"/>
      <c r="F97" s="96">
        <v>427098.74</v>
      </c>
      <c r="G97" s="93"/>
    </row>
    <row r="98" spans="1:7" s="33" customFormat="1" ht="30" customHeight="1" x14ac:dyDescent="0.25">
      <c r="A98" s="188">
        <v>3121</v>
      </c>
      <c r="B98" s="188"/>
      <c r="C98" s="188"/>
      <c r="D98" s="91" t="s">
        <v>166</v>
      </c>
      <c r="E98" s="95"/>
      <c r="F98" s="96">
        <v>15326.6</v>
      </c>
      <c r="G98" s="93"/>
    </row>
    <row r="99" spans="1:7" s="33" customFormat="1" ht="30" customHeight="1" x14ac:dyDescent="0.25">
      <c r="A99" s="188">
        <v>3132</v>
      </c>
      <c r="B99" s="188"/>
      <c r="C99" s="188"/>
      <c r="D99" s="91" t="s">
        <v>167</v>
      </c>
      <c r="E99" s="95"/>
      <c r="F99" s="96">
        <v>70471.38</v>
      </c>
      <c r="G99" s="93"/>
    </row>
    <row r="100" spans="1:7" s="56" customFormat="1" ht="30" customHeight="1" x14ac:dyDescent="0.25">
      <c r="A100" s="57"/>
      <c r="B100" s="58">
        <v>32</v>
      </c>
      <c r="C100" s="59"/>
      <c r="D100" s="90" t="s">
        <v>138</v>
      </c>
      <c r="E100" s="108">
        <v>0</v>
      </c>
      <c r="F100" s="98">
        <f>SUM(F101)</f>
        <v>0</v>
      </c>
      <c r="G100" s="98">
        <v>0</v>
      </c>
    </row>
    <row r="101" spans="1:7" s="33" customFormat="1" ht="30" customHeight="1" x14ac:dyDescent="0.25">
      <c r="A101" s="188">
        <v>3295</v>
      </c>
      <c r="B101" s="188"/>
      <c r="C101" s="188"/>
      <c r="D101" s="91" t="s">
        <v>155</v>
      </c>
      <c r="E101" s="95"/>
      <c r="F101" s="96">
        <v>0</v>
      </c>
      <c r="G101" s="93"/>
    </row>
    <row r="102" spans="1:7" s="56" customFormat="1" ht="30" customHeight="1" x14ac:dyDescent="0.25">
      <c r="A102" s="189" t="s">
        <v>215</v>
      </c>
      <c r="B102" s="190"/>
      <c r="C102" s="191"/>
      <c r="D102" s="85" t="s">
        <v>216</v>
      </c>
      <c r="E102" s="97">
        <f>SUM(E103,E108,E112,E123,E130,E134,E140,)</f>
        <v>25207.15</v>
      </c>
      <c r="F102" s="97">
        <f>SUM(F103,F108,F112,F123,F130,F134,F140,)</f>
        <v>7179.51</v>
      </c>
      <c r="G102" s="98">
        <f>SUM(F102/E102*100)</f>
        <v>28.482037834503306</v>
      </c>
    </row>
    <row r="103" spans="1:7" s="56" customFormat="1" ht="30" customHeight="1" x14ac:dyDescent="0.25">
      <c r="A103" s="189" t="s">
        <v>253</v>
      </c>
      <c r="B103" s="190"/>
      <c r="C103" s="191"/>
      <c r="D103" s="106" t="s">
        <v>254</v>
      </c>
      <c r="E103" s="97">
        <f>SUM(E105)</f>
        <v>6200.25</v>
      </c>
      <c r="F103" s="97">
        <f>SUM(F105)</f>
        <v>0</v>
      </c>
      <c r="G103" s="98">
        <f>SUM(F103/E103*100)</f>
        <v>0</v>
      </c>
    </row>
    <row r="104" spans="1:7" s="56" customFormat="1" ht="30" customHeight="1" x14ac:dyDescent="0.25">
      <c r="A104" s="179" t="s">
        <v>222</v>
      </c>
      <c r="B104" s="180"/>
      <c r="C104" s="181"/>
      <c r="D104" s="107" t="s">
        <v>223</v>
      </c>
      <c r="E104" s="97">
        <f>SUM(E105)</f>
        <v>6200.25</v>
      </c>
      <c r="F104" s="97">
        <f>SUM(F105)</f>
        <v>0</v>
      </c>
      <c r="G104" s="94"/>
    </row>
    <row r="105" spans="1:7" s="56" customFormat="1" ht="30" customHeight="1" x14ac:dyDescent="0.25">
      <c r="A105" s="57"/>
      <c r="B105" s="58">
        <v>32</v>
      </c>
      <c r="C105" s="59"/>
      <c r="D105" s="90" t="s">
        <v>138</v>
      </c>
      <c r="E105" s="109">
        <v>6200.25</v>
      </c>
      <c r="F105" s="98">
        <f>SUM(F106:F107)</f>
        <v>0</v>
      </c>
      <c r="G105" s="98">
        <f>SUM(F105/E105*100)</f>
        <v>0</v>
      </c>
    </row>
    <row r="106" spans="1:7" s="33" customFormat="1" ht="30" customHeight="1" x14ac:dyDescent="0.25">
      <c r="A106" s="188">
        <v>3212</v>
      </c>
      <c r="B106" s="188"/>
      <c r="C106" s="188"/>
      <c r="D106" s="91" t="s">
        <v>159</v>
      </c>
      <c r="E106" s="95"/>
      <c r="F106" s="96">
        <v>0</v>
      </c>
      <c r="G106" s="93"/>
    </row>
    <row r="107" spans="1:7" s="33" customFormat="1" ht="30" customHeight="1" x14ac:dyDescent="0.25">
      <c r="A107" s="188">
        <v>3223</v>
      </c>
      <c r="B107" s="188"/>
      <c r="C107" s="188"/>
      <c r="D107" s="91" t="s">
        <v>160</v>
      </c>
      <c r="E107" s="95"/>
      <c r="F107" s="96">
        <v>0</v>
      </c>
      <c r="G107" s="93"/>
    </row>
    <row r="108" spans="1:7" s="56" customFormat="1" ht="30" customHeight="1" x14ac:dyDescent="0.25">
      <c r="A108" s="189" t="s">
        <v>266</v>
      </c>
      <c r="B108" s="190"/>
      <c r="C108" s="191"/>
      <c r="D108" s="85" t="s">
        <v>267</v>
      </c>
      <c r="E108" s="97">
        <f>SUM(E110)</f>
        <v>8000</v>
      </c>
      <c r="F108" s="97">
        <f>SUM(F110)</f>
        <v>4109.88</v>
      </c>
      <c r="G108" s="98">
        <f>SUM(F108/E108*100)</f>
        <v>51.373500000000007</v>
      </c>
    </row>
    <row r="109" spans="1:7" s="56" customFormat="1" ht="30" customHeight="1" x14ac:dyDescent="0.25">
      <c r="A109" s="179" t="s">
        <v>213</v>
      </c>
      <c r="B109" s="180"/>
      <c r="C109" s="181"/>
      <c r="D109" s="107" t="s">
        <v>223</v>
      </c>
      <c r="E109" s="97">
        <f>SUM(E110)</f>
        <v>8000</v>
      </c>
      <c r="F109" s="97">
        <f>SUM(F110)</f>
        <v>4109.88</v>
      </c>
      <c r="G109" s="94"/>
    </row>
    <row r="110" spans="1:7" s="56" customFormat="1" ht="30" customHeight="1" x14ac:dyDescent="0.25">
      <c r="A110" s="57"/>
      <c r="B110" s="58">
        <v>32</v>
      </c>
      <c r="C110" s="59"/>
      <c r="D110" s="90" t="s">
        <v>138</v>
      </c>
      <c r="E110" s="97">
        <v>8000</v>
      </c>
      <c r="F110" s="98">
        <f>SUM(F111)</f>
        <v>4109.88</v>
      </c>
      <c r="G110" s="98">
        <f>SUM(F110/E110*100)</f>
        <v>51.373500000000007</v>
      </c>
    </row>
    <row r="111" spans="1:7" s="33" customFormat="1" ht="30" customHeight="1" x14ac:dyDescent="0.25">
      <c r="A111" s="188">
        <v>3211</v>
      </c>
      <c r="B111" s="188"/>
      <c r="C111" s="188"/>
      <c r="D111" s="91" t="s">
        <v>268</v>
      </c>
      <c r="E111" s="95"/>
      <c r="F111" s="96">
        <v>4109.88</v>
      </c>
      <c r="G111" s="93"/>
    </row>
    <row r="112" spans="1:7" s="56" customFormat="1" ht="30" customHeight="1" x14ac:dyDescent="0.25">
      <c r="A112" s="189" t="s">
        <v>270</v>
      </c>
      <c r="B112" s="190"/>
      <c r="C112" s="191"/>
      <c r="D112" s="106" t="s">
        <v>271</v>
      </c>
      <c r="E112" s="97">
        <f>SUM(E114,E117,E121)</f>
        <v>7000</v>
      </c>
      <c r="F112" s="97">
        <f>SUM(F114,F117)</f>
        <v>0</v>
      </c>
      <c r="G112" s="98">
        <f>SUM(F112/E112*100)</f>
        <v>0</v>
      </c>
    </row>
    <row r="113" spans="1:7" s="56" customFormat="1" ht="30" customHeight="1" x14ac:dyDescent="0.25">
      <c r="A113" s="179" t="s">
        <v>205</v>
      </c>
      <c r="B113" s="180"/>
      <c r="C113" s="181"/>
      <c r="D113" s="107" t="s">
        <v>223</v>
      </c>
      <c r="E113" s="97">
        <f>SUM(E114,E117,E121)</f>
        <v>7000</v>
      </c>
      <c r="F113" s="97">
        <f>SUM(F114,F117)</f>
        <v>0</v>
      </c>
      <c r="G113" s="94"/>
    </row>
    <row r="114" spans="1:7" s="56" customFormat="1" ht="30" customHeight="1" x14ac:dyDescent="0.25">
      <c r="A114" s="57"/>
      <c r="B114" s="58">
        <v>31</v>
      </c>
      <c r="C114" s="59"/>
      <c r="D114" s="90" t="s">
        <v>164</v>
      </c>
      <c r="E114" s="109">
        <v>3500</v>
      </c>
      <c r="F114" s="98">
        <f>SUM(F115:F116)</f>
        <v>0</v>
      </c>
      <c r="G114" s="98">
        <f>SUM(F114/E114*100)</f>
        <v>0</v>
      </c>
    </row>
    <row r="115" spans="1:7" s="33" customFormat="1" ht="30" customHeight="1" x14ac:dyDescent="0.25">
      <c r="A115" s="188">
        <v>3111</v>
      </c>
      <c r="B115" s="188"/>
      <c r="C115" s="188"/>
      <c r="D115" s="91" t="s">
        <v>165</v>
      </c>
      <c r="E115" s="95"/>
      <c r="F115" s="96">
        <v>0</v>
      </c>
      <c r="G115" s="93"/>
    </row>
    <row r="116" spans="1:7" s="33" customFormat="1" ht="30" customHeight="1" x14ac:dyDescent="0.25">
      <c r="A116" s="188">
        <v>3132</v>
      </c>
      <c r="B116" s="188"/>
      <c r="C116" s="188"/>
      <c r="D116" s="91" t="s">
        <v>167</v>
      </c>
      <c r="E116" s="95"/>
      <c r="F116" s="96">
        <v>0</v>
      </c>
      <c r="G116" s="93"/>
    </row>
    <row r="117" spans="1:7" s="56" customFormat="1" ht="30" customHeight="1" x14ac:dyDescent="0.25">
      <c r="A117" s="57"/>
      <c r="B117" s="58">
        <v>32</v>
      </c>
      <c r="C117" s="59"/>
      <c r="D117" s="90" t="s">
        <v>138</v>
      </c>
      <c r="E117" s="109">
        <v>2000</v>
      </c>
      <c r="F117" s="98">
        <f>SUM(F118)</f>
        <v>0</v>
      </c>
      <c r="G117" s="98">
        <f>SUM(F117/E117*100)</f>
        <v>0</v>
      </c>
    </row>
    <row r="118" spans="1:7" s="33" customFormat="1" ht="30" customHeight="1" x14ac:dyDescent="0.25">
      <c r="A118" s="188">
        <v>3211</v>
      </c>
      <c r="B118" s="188"/>
      <c r="C118" s="188"/>
      <c r="D118" s="91" t="s">
        <v>273</v>
      </c>
      <c r="E118" s="95"/>
      <c r="F118" s="96">
        <v>0</v>
      </c>
      <c r="G118" s="93"/>
    </row>
    <row r="119" spans="1:7" s="33" customFormat="1" ht="30" customHeight="1" x14ac:dyDescent="0.25">
      <c r="A119" s="170">
        <v>3221</v>
      </c>
      <c r="B119" s="171"/>
      <c r="C119" s="172"/>
      <c r="D119" s="134" t="s">
        <v>272</v>
      </c>
      <c r="E119" s="95"/>
      <c r="F119" s="95">
        <v>0</v>
      </c>
      <c r="G119" s="93"/>
    </row>
    <row r="120" spans="1:7" s="33" customFormat="1" ht="30" customHeight="1" x14ac:dyDescent="0.25">
      <c r="A120" s="170">
        <v>3299</v>
      </c>
      <c r="B120" s="171"/>
      <c r="C120" s="172"/>
      <c r="D120" s="134" t="s">
        <v>156</v>
      </c>
      <c r="E120" s="95"/>
      <c r="F120" s="95">
        <v>0</v>
      </c>
      <c r="G120" s="93"/>
    </row>
    <row r="121" spans="1:7" s="56" customFormat="1" ht="30" customHeight="1" x14ac:dyDescent="0.25">
      <c r="A121" s="176">
        <v>42</v>
      </c>
      <c r="B121" s="177"/>
      <c r="C121" s="178"/>
      <c r="D121" s="110" t="s">
        <v>170</v>
      </c>
      <c r="E121" s="97">
        <v>1500</v>
      </c>
      <c r="F121" s="97">
        <f>F122</f>
        <v>0</v>
      </c>
      <c r="G121" s="94"/>
    </row>
    <row r="122" spans="1:7" s="33" customFormat="1" ht="30" customHeight="1" x14ac:dyDescent="0.25">
      <c r="A122" s="170">
        <v>422</v>
      </c>
      <c r="B122" s="171"/>
      <c r="C122" s="172"/>
      <c r="D122" s="134" t="s">
        <v>171</v>
      </c>
      <c r="E122" s="95"/>
      <c r="F122" s="95">
        <v>0</v>
      </c>
      <c r="G122" s="93"/>
    </row>
    <row r="123" spans="1:7" s="56" customFormat="1" ht="30" customHeight="1" x14ac:dyDescent="0.25">
      <c r="A123" s="189" t="s">
        <v>274</v>
      </c>
      <c r="B123" s="190"/>
      <c r="C123" s="191"/>
      <c r="D123" s="106" t="s">
        <v>275</v>
      </c>
      <c r="E123" s="97">
        <f>SUM(E125,E128)</f>
        <v>250</v>
      </c>
      <c r="F123" s="97">
        <f t="shared" ref="F123:G123" si="0">SUM(F125,F128)</f>
        <v>151.26</v>
      </c>
      <c r="G123" s="97">
        <f t="shared" si="0"/>
        <v>60.503999999999991</v>
      </c>
    </row>
    <row r="124" spans="1:7" s="56" customFormat="1" ht="30" customHeight="1" x14ac:dyDescent="0.25">
      <c r="A124" s="179" t="s">
        <v>205</v>
      </c>
      <c r="B124" s="180"/>
      <c r="C124" s="181"/>
      <c r="D124" s="107" t="s">
        <v>223</v>
      </c>
      <c r="E124" s="97">
        <f>E125</f>
        <v>250</v>
      </c>
      <c r="F124" s="97">
        <f>F125</f>
        <v>151.26</v>
      </c>
      <c r="G124" s="94"/>
    </row>
    <row r="125" spans="1:7" s="56" customFormat="1" ht="30" customHeight="1" x14ac:dyDescent="0.25">
      <c r="A125" s="57"/>
      <c r="B125" s="58">
        <v>32</v>
      </c>
      <c r="C125" s="59"/>
      <c r="D125" s="90" t="s">
        <v>138</v>
      </c>
      <c r="E125" s="109">
        <v>250</v>
      </c>
      <c r="F125" s="98">
        <f>SUM(F126,F127)</f>
        <v>151.26</v>
      </c>
      <c r="G125" s="98">
        <f>SUM(F125/E125*100)</f>
        <v>60.503999999999991</v>
      </c>
    </row>
    <row r="126" spans="1:7" s="33" customFormat="1" ht="30" customHeight="1" x14ac:dyDescent="0.25">
      <c r="A126" s="188">
        <v>3222</v>
      </c>
      <c r="B126" s="188"/>
      <c r="C126" s="188"/>
      <c r="D126" s="91" t="s">
        <v>142</v>
      </c>
      <c r="E126" s="95"/>
      <c r="F126" s="96">
        <v>126.26</v>
      </c>
      <c r="G126" s="93"/>
    </row>
    <row r="127" spans="1:7" s="33" customFormat="1" ht="30" customHeight="1" x14ac:dyDescent="0.25">
      <c r="A127" s="170">
        <v>3294</v>
      </c>
      <c r="B127" s="171"/>
      <c r="C127" s="172"/>
      <c r="D127" s="91" t="s">
        <v>154</v>
      </c>
      <c r="E127" s="95"/>
      <c r="F127" s="96">
        <v>25</v>
      </c>
      <c r="G127" s="93"/>
    </row>
    <row r="128" spans="1:7" s="56" customFormat="1" ht="30" customHeight="1" x14ac:dyDescent="0.25">
      <c r="A128" s="206">
        <v>42</v>
      </c>
      <c r="B128" s="206"/>
      <c r="C128" s="206"/>
      <c r="D128" s="90" t="s">
        <v>170</v>
      </c>
      <c r="E128" s="97">
        <v>0</v>
      </c>
      <c r="F128" s="98">
        <f>SUM(F129)</f>
        <v>0</v>
      </c>
      <c r="G128" s="98">
        <v>0</v>
      </c>
    </row>
    <row r="129" spans="1:7" s="33" customFormat="1" ht="30" customHeight="1" x14ac:dyDescent="0.25">
      <c r="A129" s="188">
        <v>4227</v>
      </c>
      <c r="B129" s="188"/>
      <c r="C129" s="188"/>
      <c r="D129" s="91" t="s">
        <v>172</v>
      </c>
      <c r="E129" s="95"/>
      <c r="F129" s="96">
        <v>0</v>
      </c>
      <c r="G129" s="93"/>
    </row>
    <row r="130" spans="1:7" s="56" customFormat="1" ht="30" customHeight="1" x14ac:dyDescent="0.25">
      <c r="A130" s="189" t="s">
        <v>276</v>
      </c>
      <c r="B130" s="190"/>
      <c r="C130" s="191"/>
      <c r="D130" s="85" t="s">
        <v>278</v>
      </c>
      <c r="E130" s="97">
        <f>SUM(E132)</f>
        <v>1466.9</v>
      </c>
      <c r="F130" s="97">
        <f>SUM(F132)</f>
        <v>1657.84</v>
      </c>
      <c r="G130" s="98">
        <f>SUM(F130/E130*100)</f>
        <v>113.01656554639032</v>
      </c>
    </row>
    <row r="131" spans="1:7" s="56" customFormat="1" ht="30" customHeight="1" x14ac:dyDescent="0.25">
      <c r="A131" s="179" t="s">
        <v>277</v>
      </c>
      <c r="B131" s="180"/>
      <c r="C131" s="181"/>
      <c r="D131" s="86" t="s">
        <v>279</v>
      </c>
      <c r="E131" s="97">
        <f>SUM(E132)</f>
        <v>1466.9</v>
      </c>
      <c r="F131" s="97">
        <f>SUM(F132)</f>
        <v>1657.84</v>
      </c>
      <c r="G131" s="94"/>
    </row>
    <row r="132" spans="1:7" s="56" customFormat="1" ht="30" customHeight="1" x14ac:dyDescent="0.25">
      <c r="A132" s="57"/>
      <c r="B132" s="58">
        <v>32</v>
      </c>
      <c r="C132" s="59"/>
      <c r="D132" s="90" t="s">
        <v>138</v>
      </c>
      <c r="E132" s="97">
        <v>1466.9</v>
      </c>
      <c r="F132" s="98">
        <f>SUM(F133:F133)</f>
        <v>1657.84</v>
      </c>
      <c r="G132" s="98">
        <f>SUM(F132/E132*100)</f>
        <v>113.01656554639032</v>
      </c>
    </row>
    <row r="133" spans="1:7" s="33" customFormat="1" ht="30" customHeight="1" x14ac:dyDescent="0.25">
      <c r="A133" s="188">
        <v>3222</v>
      </c>
      <c r="B133" s="188"/>
      <c r="C133" s="188"/>
      <c r="D133" s="91" t="s">
        <v>142</v>
      </c>
      <c r="E133" s="95"/>
      <c r="F133" s="96">
        <v>1657.84</v>
      </c>
      <c r="G133" s="93"/>
    </row>
    <row r="134" spans="1:7" s="56" customFormat="1" ht="30" customHeight="1" x14ac:dyDescent="0.25">
      <c r="A134" s="189" t="s">
        <v>217</v>
      </c>
      <c r="B134" s="190"/>
      <c r="C134" s="191"/>
      <c r="D134" s="85" t="s">
        <v>218</v>
      </c>
      <c r="E134" s="97">
        <f>SUM(E136)</f>
        <v>690</v>
      </c>
      <c r="F134" s="97">
        <f>SUM(F136)</f>
        <v>0</v>
      </c>
      <c r="G134" s="98">
        <f>SUM(F134/E134*100)</f>
        <v>0</v>
      </c>
    </row>
    <row r="135" spans="1:7" s="56" customFormat="1" ht="30" customHeight="1" x14ac:dyDescent="0.25">
      <c r="A135" s="179" t="s">
        <v>213</v>
      </c>
      <c r="B135" s="180"/>
      <c r="C135" s="181"/>
      <c r="D135" s="89" t="s">
        <v>219</v>
      </c>
      <c r="E135" s="97">
        <f>SUM(E136)</f>
        <v>690</v>
      </c>
      <c r="F135" s="97">
        <f>SUM(F136)</f>
        <v>0</v>
      </c>
      <c r="G135" s="94"/>
    </row>
    <row r="136" spans="1:7" s="56" customFormat="1" ht="30" customHeight="1" x14ac:dyDescent="0.25">
      <c r="A136" s="57"/>
      <c r="B136" s="58">
        <v>32</v>
      </c>
      <c r="C136" s="59"/>
      <c r="D136" s="90" t="s">
        <v>138</v>
      </c>
      <c r="E136" s="97">
        <v>690</v>
      </c>
      <c r="F136" s="98">
        <f>SUM(F137:F139)</f>
        <v>0</v>
      </c>
      <c r="G136" s="98">
        <f>SUM(F136/E136*100)</f>
        <v>0</v>
      </c>
    </row>
    <row r="137" spans="1:7" s="33" customFormat="1" ht="30" customHeight="1" x14ac:dyDescent="0.25">
      <c r="A137" s="170">
        <v>3225</v>
      </c>
      <c r="B137" s="171"/>
      <c r="C137" s="172"/>
      <c r="D137" s="91" t="s">
        <v>144</v>
      </c>
      <c r="E137" s="95"/>
      <c r="F137" s="96">
        <v>0</v>
      </c>
      <c r="G137" s="93"/>
    </row>
    <row r="138" spans="1:7" s="33" customFormat="1" ht="30" customHeight="1" x14ac:dyDescent="0.25">
      <c r="A138" s="170">
        <v>3231</v>
      </c>
      <c r="B138" s="171"/>
      <c r="C138" s="172"/>
      <c r="D138" s="91" t="s">
        <v>269</v>
      </c>
      <c r="E138" s="95"/>
      <c r="F138" s="96">
        <v>0</v>
      </c>
      <c r="G138" s="93"/>
    </row>
    <row r="139" spans="1:7" s="33" customFormat="1" ht="30" customHeight="1" x14ac:dyDescent="0.25">
      <c r="A139" s="170">
        <v>3299</v>
      </c>
      <c r="B139" s="171"/>
      <c r="C139" s="172"/>
      <c r="D139" s="91" t="s">
        <v>152</v>
      </c>
      <c r="E139" s="95"/>
      <c r="F139" s="96">
        <v>0</v>
      </c>
      <c r="G139" s="93"/>
    </row>
    <row r="140" spans="1:7" s="56" customFormat="1" ht="30" customHeight="1" x14ac:dyDescent="0.25">
      <c r="A140" s="189" t="s">
        <v>220</v>
      </c>
      <c r="B140" s="190"/>
      <c r="C140" s="191"/>
      <c r="D140" s="85" t="s">
        <v>221</v>
      </c>
      <c r="E140" s="97">
        <f>SUM(E142,E148)</f>
        <v>1600</v>
      </c>
      <c r="F140" s="97">
        <f>SUM(F142,F148)</f>
        <v>1260.53</v>
      </c>
      <c r="G140" s="98">
        <f>SUM(F140/E140*100)</f>
        <v>78.783124999999998</v>
      </c>
    </row>
    <row r="141" spans="1:7" s="56" customFormat="1" ht="30" customHeight="1" x14ac:dyDescent="0.25">
      <c r="A141" s="179" t="s">
        <v>222</v>
      </c>
      <c r="B141" s="180"/>
      <c r="C141" s="181"/>
      <c r="D141" s="86" t="s">
        <v>223</v>
      </c>
      <c r="E141" s="97">
        <f>SUM(E142,E148)</f>
        <v>1600</v>
      </c>
      <c r="F141" s="97">
        <f>SUM(F142,F148)</f>
        <v>1260.53</v>
      </c>
      <c r="G141" s="94"/>
    </row>
    <row r="142" spans="1:7" s="56" customFormat="1" ht="30" customHeight="1" x14ac:dyDescent="0.25">
      <c r="A142" s="57"/>
      <c r="B142" s="58">
        <v>32</v>
      </c>
      <c r="C142" s="59"/>
      <c r="D142" s="90" t="s">
        <v>138</v>
      </c>
      <c r="E142" s="97">
        <v>1600</v>
      </c>
      <c r="F142" s="98">
        <f>SUM(F143:F147)</f>
        <v>1260.53</v>
      </c>
      <c r="G142" s="98">
        <f>SUM(F142/E142*100)</f>
        <v>78.783124999999998</v>
      </c>
    </row>
    <row r="143" spans="1:7" s="56" customFormat="1" ht="30" customHeight="1" x14ac:dyDescent="0.25">
      <c r="A143" s="170">
        <v>3211</v>
      </c>
      <c r="B143" s="171"/>
      <c r="C143" s="172"/>
      <c r="D143" s="91" t="s">
        <v>298</v>
      </c>
      <c r="E143" s="95"/>
      <c r="F143" s="96">
        <v>120</v>
      </c>
      <c r="G143" s="98"/>
    </row>
    <row r="144" spans="1:7" s="56" customFormat="1" ht="30" customHeight="1" x14ac:dyDescent="0.25">
      <c r="A144" s="170">
        <v>3221</v>
      </c>
      <c r="B144" s="171"/>
      <c r="C144" s="172"/>
      <c r="D144" s="91" t="s">
        <v>141</v>
      </c>
      <c r="E144" s="95"/>
      <c r="F144" s="96">
        <v>125</v>
      </c>
      <c r="G144" s="98"/>
    </row>
    <row r="145" spans="1:7" s="56" customFormat="1" ht="30" customHeight="1" x14ac:dyDescent="0.25">
      <c r="A145" s="170">
        <v>3222</v>
      </c>
      <c r="B145" s="171"/>
      <c r="C145" s="172"/>
      <c r="D145" s="91" t="s">
        <v>142</v>
      </c>
      <c r="E145" s="95"/>
      <c r="F145" s="96">
        <v>171.78</v>
      </c>
      <c r="G145" s="98"/>
    </row>
    <row r="146" spans="1:7" s="56" customFormat="1" ht="30" customHeight="1" x14ac:dyDescent="0.25">
      <c r="A146" s="170">
        <v>3231</v>
      </c>
      <c r="B146" s="171"/>
      <c r="C146" s="172"/>
      <c r="D146" s="91" t="s">
        <v>146</v>
      </c>
      <c r="E146" s="95"/>
      <c r="F146" s="96">
        <v>643.75</v>
      </c>
      <c r="G146" s="98"/>
    </row>
    <row r="147" spans="1:7" s="33" customFormat="1" ht="30" customHeight="1" x14ac:dyDescent="0.25">
      <c r="A147" s="170">
        <v>3299</v>
      </c>
      <c r="B147" s="171"/>
      <c r="C147" s="172"/>
      <c r="D147" s="91" t="s">
        <v>156</v>
      </c>
      <c r="E147" s="95"/>
      <c r="F147" s="96">
        <v>200</v>
      </c>
      <c r="G147" s="93"/>
    </row>
    <row r="148" spans="1:7" s="56" customFormat="1" ht="30" customHeight="1" x14ac:dyDescent="0.25">
      <c r="A148" s="176">
        <v>42</v>
      </c>
      <c r="B148" s="177"/>
      <c r="C148" s="178"/>
      <c r="D148" s="90" t="s">
        <v>170</v>
      </c>
      <c r="E148" s="97">
        <v>0</v>
      </c>
      <c r="F148" s="98">
        <f>SUM(F149)</f>
        <v>0</v>
      </c>
      <c r="G148" s="98">
        <v>0</v>
      </c>
    </row>
    <row r="149" spans="1:7" s="33" customFormat="1" ht="30" customHeight="1" x14ac:dyDescent="0.25">
      <c r="A149" s="170">
        <v>4227</v>
      </c>
      <c r="B149" s="171"/>
      <c r="C149" s="172"/>
      <c r="D149" s="91" t="s">
        <v>172</v>
      </c>
      <c r="E149" s="95"/>
      <c r="F149" s="96">
        <v>0</v>
      </c>
      <c r="G149" s="93"/>
    </row>
    <row r="150" spans="1:7" s="56" customFormat="1" ht="30" customHeight="1" x14ac:dyDescent="0.25">
      <c r="A150" s="203" t="s">
        <v>255</v>
      </c>
      <c r="B150" s="204"/>
      <c r="C150" s="205"/>
      <c r="D150" s="110" t="s">
        <v>216</v>
      </c>
      <c r="E150" s="97">
        <f>SUM(E151,E155)</f>
        <v>1300.28</v>
      </c>
      <c r="F150" s="97">
        <f>SUM(F151,F155)</f>
        <v>700.28</v>
      </c>
      <c r="G150" s="98">
        <f>SUM(F150/E150*100)</f>
        <v>53.856092533915771</v>
      </c>
    </row>
    <row r="151" spans="1:7" s="56" customFormat="1" ht="30" customHeight="1" x14ac:dyDescent="0.25">
      <c r="A151" s="189" t="s">
        <v>224</v>
      </c>
      <c r="B151" s="190"/>
      <c r="C151" s="191"/>
      <c r="D151" s="85" t="s">
        <v>225</v>
      </c>
      <c r="E151" s="97">
        <f>SUM(E153)</f>
        <v>700.28</v>
      </c>
      <c r="F151" s="97">
        <f>SUM(F153)</f>
        <v>700.28</v>
      </c>
      <c r="G151" s="98">
        <f>SUM(F151/E151*100)</f>
        <v>100</v>
      </c>
    </row>
    <row r="152" spans="1:7" s="56" customFormat="1" ht="38.25" x14ac:dyDescent="0.25">
      <c r="A152" s="179" t="s">
        <v>226</v>
      </c>
      <c r="B152" s="180"/>
      <c r="C152" s="181"/>
      <c r="D152" s="86" t="s">
        <v>227</v>
      </c>
      <c r="E152" s="97">
        <f>SUM(E153)</f>
        <v>700.28</v>
      </c>
      <c r="F152" s="97">
        <f>SUM(F153)</f>
        <v>700.28</v>
      </c>
      <c r="G152" s="94"/>
    </row>
    <row r="153" spans="1:7" s="56" customFormat="1" ht="30" customHeight="1" x14ac:dyDescent="0.25">
      <c r="A153" s="57"/>
      <c r="B153" s="58">
        <v>38</v>
      </c>
      <c r="C153" s="59"/>
      <c r="D153" s="90" t="s">
        <v>168</v>
      </c>
      <c r="E153" s="97">
        <v>700.28</v>
      </c>
      <c r="F153" s="98">
        <f>SUM(F154)</f>
        <v>700.28</v>
      </c>
      <c r="G153" s="98">
        <f>SUM(F153/E153*100)</f>
        <v>100</v>
      </c>
    </row>
    <row r="154" spans="1:7" s="33" customFormat="1" ht="30" customHeight="1" x14ac:dyDescent="0.25">
      <c r="A154" s="170">
        <v>3812</v>
      </c>
      <c r="B154" s="171"/>
      <c r="C154" s="172"/>
      <c r="D154" s="91" t="s">
        <v>169</v>
      </c>
      <c r="E154" s="95"/>
      <c r="F154" s="96">
        <v>700.28</v>
      </c>
      <c r="G154" s="93"/>
    </row>
    <row r="155" spans="1:7" s="56" customFormat="1" ht="30" customHeight="1" x14ac:dyDescent="0.25">
      <c r="A155" s="189" t="s">
        <v>256</v>
      </c>
      <c r="B155" s="190"/>
      <c r="C155" s="191"/>
      <c r="D155" s="106" t="s">
        <v>257</v>
      </c>
      <c r="E155" s="97">
        <f>SUM(E157)</f>
        <v>600</v>
      </c>
      <c r="F155" s="97">
        <f>SUM(F157)</f>
        <v>0</v>
      </c>
      <c r="G155" s="98">
        <f>SUM(F155/E155*100)</f>
        <v>0</v>
      </c>
    </row>
    <row r="156" spans="1:7" s="56" customFormat="1" ht="30" customHeight="1" x14ac:dyDescent="0.25">
      <c r="A156" s="179" t="s">
        <v>222</v>
      </c>
      <c r="B156" s="180"/>
      <c r="C156" s="181"/>
      <c r="D156" s="107" t="s">
        <v>223</v>
      </c>
      <c r="E156" s="97">
        <f>SUM(E157)</f>
        <v>600</v>
      </c>
      <c r="F156" s="97">
        <f>SUM(F157)</f>
        <v>0</v>
      </c>
      <c r="G156" s="94"/>
    </row>
    <row r="157" spans="1:7" s="56" customFormat="1" ht="30" customHeight="1" x14ac:dyDescent="0.25">
      <c r="A157" s="57"/>
      <c r="B157" s="58">
        <v>32</v>
      </c>
      <c r="C157" s="59"/>
      <c r="D157" s="90" t="s">
        <v>138</v>
      </c>
      <c r="E157" s="97">
        <v>600</v>
      </c>
      <c r="F157" s="98">
        <f>SUM(F158:F160)</f>
        <v>0</v>
      </c>
      <c r="G157" s="98">
        <f>SUM(F157/E157*100)</f>
        <v>0</v>
      </c>
    </row>
    <row r="158" spans="1:7" s="33" customFormat="1" ht="30" customHeight="1" x14ac:dyDescent="0.25">
      <c r="A158" s="170">
        <v>3225</v>
      </c>
      <c r="B158" s="171"/>
      <c r="C158" s="172"/>
      <c r="D158" s="91" t="s">
        <v>144</v>
      </c>
      <c r="E158" s="95"/>
      <c r="F158" s="96">
        <v>0</v>
      </c>
      <c r="G158" s="93"/>
    </row>
    <row r="159" spans="1:7" s="33" customFormat="1" ht="30" customHeight="1" x14ac:dyDescent="0.25">
      <c r="A159" s="170">
        <v>3237</v>
      </c>
      <c r="B159" s="171"/>
      <c r="C159" s="172"/>
      <c r="D159" s="91" t="s">
        <v>150</v>
      </c>
      <c r="E159" s="95"/>
      <c r="F159" s="96">
        <v>0</v>
      </c>
      <c r="G159" s="93"/>
    </row>
    <row r="160" spans="1:7" s="33" customFormat="1" ht="30" customHeight="1" x14ac:dyDescent="0.25">
      <c r="A160" s="170">
        <v>3295</v>
      </c>
      <c r="B160" s="171"/>
      <c r="C160" s="172"/>
      <c r="D160" s="91" t="s">
        <v>155</v>
      </c>
      <c r="E160" s="95"/>
      <c r="F160" s="96">
        <v>0</v>
      </c>
      <c r="G160" s="93"/>
    </row>
    <row r="161" spans="1:7" s="56" customFormat="1" ht="30" customHeight="1" x14ac:dyDescent="0.25">
      <c r="A161" s="189" t="s">
        <v>228</v>
      </c>
      <c r="B161" s="190"/>
      <c r="C161" s="191"/>
      <c r="D161" s="85" t="s">
        <v>229</v>
      </c>
      <c r="E161" s="97">
        <f>SUM(E162)</f>
        <v>1</v>
      </c>
      <c r="F161" s="97">
        <f>SUM(F162)</f>
        <v>0</v>
      </c>
      <c r="G161" s="98">
        <f>SUM(F161/E161*100)</f>
        <v>0</v>
      </c>
    </row>
    <row r="162" spans="1:7" s="56" customFormat="1" ht="30" customHeight="1" x14ac:dyDescent="0.25">
      <c r="A162" s="189" t="s">
        <v>230</v>
      </c>
      <c r="B162" s="190"/>
      <c r="C162" s="191"/>
      <c r="D162" s="85" t="s">
        <v>231</v>
      </c>
      <c r="E162" s="97">
        <f>SUM(E164)</f>
        <v>1</v>
      </c>
      <c r="F162" s="97">
        <f>SUM(F164)</f>
        <v>0</v>
      </c>
      <c r="G162" s="98">
        <f>SUM(F162/E162*100)</f>
        <v>0</v>
      </c>
    </row>
    <row r="163" spans="1:7" s="56" customFormat="1" ht="30" customHeight="1" x14ac:dyDescent="0.25">
      <c r="A163" s="179" t="s">
        <v>199</v>
      </c>
      <c r="B163" s="180"/>
      <c r="C163" s="181"/>
      <c r="D163" s="86" t="s">
        <v>200</v>
      </c>
      <c r="E163" s="97">
        <f>SUM(E164)</f>
        <v>1</v>
      </c>
      <c r="F163" s="97">
        <f>SUM(F164)</f>
        <v>0</v>
      </c>
      <c r="G163" s="94"/>
    </row>
    <row r="164" spans="1:7" s="56" customFormat="1" ht="30" customHeight="1" x14ac:dyDescent="0.25">
      <c r="A164" s="57"/>
      <c r="B164" s="58">
        <v>32</v>
      </c>
      <c r="C164" s="59"/>
      <c r="D164" s="90" t="s">
        <v>138</v>
      </c>
      <c r="E164" s="97">
        <v>1</v>
      </c>
      <c r="F164" s="98">
        <f>SUM(F165)</f>
        <v>0</v>
      </c>
      <c r="G164" s="98">
        <f>SUM(F164/E164*100)</f>
        <v>0</v>
      </c>
    </row>
    <row r="165" spans="1:7" s="56" customFormat="1" ht="30" customHeight="1" x14ac:dyDescent="0.25">
      <c r="A165" s="170">
        <v>3232</v>
      </c>
      <c r="B165" s="171"/>
      <c r="C165" s="172"/>
      <c r="D165" s="91" t="s">
        <v>147</v>
      </c>
      <c r="E165" s="97"/>
      <c r="F165" s="96">
        <v>0</v>
      </c>
      <c r="G165" s="94"/>
    </row>
    <row r="166" spans="1:7" s="56" customFormat="1" ht="30" customHeight="1" x14ac:dyDescent="0.25">
      <c r="A166" s="189" t="s">
        <v>232</v>
      </c>
      <c r="B166" s="190"/>
      <c r="C166" s="191"/>
      <c r="D166" s="85" t="s">
        <v>233</v>
      </c>
      <c r="E166" s="97">
        <f>SUM(E167,E176)</f>
        <v>863</v>
      </c>
      <c r="F166" s="97">
        <f>SUM(F167,F176)</f>
        <v>0</v>
      </c>
      <c r="G166" s="98">
        <f>SUM(F166/E166*100)</f>
        <v>0</v>
      </c>
    </row>
    <row r="167" spans="1:7" s="56" customFormat="1" ht="30" customHeight="1" x14ac:dyDescent="0.25">
      <c r="A167" s="189" t="s">
        <v>234</v>
      </c>
      <c r="B167" s="190"/>
      <c r="C167" s="191"/>
      <c r="D167" s="85" t="s">
        <v>235</v>
      </c>
      <c r="E167" s="97">
        <f>E168+E173</f>
        <v>1</v>
      </c>
      <c r="F167" s="97">
        <f>F168+F173</f>
        <v>0</v>
      </c>
      <c r="G167" s="98">
        <f>SUM(F167/E167*100)</f>
        <v>0</v>
      </c>
    </row>
    <row r="168" spans="1:7" s="56" customFormat="1" ht="30" customHeight="1" x14ac:dyDescent="0.25">
      <c r="A168" s="179" t="s">
        <v>207</v>
      </c>
      <c r="B168" s="180"/>
      <c r="C168" s="181"/>
      <c r="D168" s="86" t="s">
        <v>208</v>
      </c>
      <c r="E168" s="97">
        <f>SUM(E169)</f>
        <v>0</v>
      </c>
      <c r="F168" s="97">
        <f>SUM(F169)</f>
        <v>0</v>
      </c>
      <c r="G168" s="94"/>
    </row>
    <row r="169" spans="1:7" s="56" customFormat="1" ht="30" customHeight="1" x14ac:dyDescent="0.25">
      <c r="A169" s="60"/>
      <c r="B169" s="61">
        <v>42</v>
      </c>
      <c r="C169" s="62"/>
      <c r="D169" s="90" t="s">
        <v>170</v>
      </c>
      <c r="E169" s="97">
        <v>0</v>
      </c>
      <c r="F169" s="98">
        <f>SUM(F170:F172)</f>
        <v>0</v>
      </c>
      <c r="G169" s="98">
        <v>0</v>
      </c>
    </row>
    <row r="170" spans="1:7" s="33" customFormat="1" ht="30" customHeight="1" x14ac:dyDescent="0.25">
      <c r="A170" s="170">
        <v>4221</v>
      </c>
      <c r="B170" s="171"/>
      <c r="C170" s="172"/>
      <c r="D170" s="91" t="s">
        <v>171</v>
      </c>
      <c r="E170" s="95"/>
      <c r="F170" s="96">
        <v>0</v>
      </c>
      <c r="G170" s="93"/>
    </row>
    <row r="171" spans="1:7" s="33" customFormat="1" ht="30" customHeight="1" x14ac:dyDescent="0.25">
      <c r="A171" s="170">
        <v>4223</v>
      </c>
      <c r="B171" s="171"/>
      <c r="C171" s="172"/>
      <c r="D171" s="91" t="s">
        <v>260</v>
      </c>
      <c r="E171" s="95"/>
      <c r="F171" s="96">
        <v>0</v>
      </c>
      <c r="G171" s="93"/>
    </row>
    <row r="172" spans="1:7" s="33" customFormat="1" ht="30" customHeight="1" x14ac:dyDescent="0.25">
      <c r="A172" s="170">
        <v>4227</v>
      </c>
      <c r="B172" s="171"/>
      <c r="C172" s="172"/>
      <c r="D172" s="91" t="s">
        <v>172</v>
      </c>
      <c r="E172" s="95"/>
      <c r="F172" s="96">
        <v>0</v>
      </c>
      <c r="G172" s="93"/>
    </row>
    <row r="173" spans="1:7" s="56" customFormat="1" ht="30" customHeight="1" x14ac:dyDescent="0.25">
      <c r="A173" s="179" t="s">
        <v>239</v>
      </c>
      <c r="B173" s="180"/>
      <c r="C173" s="181"/>
      <c r="D173" s="107" t="s">
        <v>240</v>
      </c>
      <c r="E173" s="97">
        <f>SUM(E174)</f>
        <v>1</v>
      </c>
      <c r="F173" s="97">
        <f>SUM(F174)</f>
        <v>0</v>
      </c>
      <c r="G173" s="94"/>
    </row>
    <row r="174" spans="1:7" s="56" customFormat="1" ht="30" customHeight="1" x14ac:dyDescent="0.25">
      <c r="A174" s="60"/>
      <c r="B174" s="61">
        <v>42</v>
      </c>
      <c r="C174" s="62"/>
      <c r="D174" s="90" t="s">
        <v>170</v>
      </c>
      <c r="E174" s="97">
        <v>1</v>
      </c>
      <c r="F174" s="98">
        <f>SUM(F175)</f>
        <v>0</v>
      </c>
      <c r="G174" s="98">
        <f>SUM(F174/E174*100)</f>
        <v>0</v>
      </c>
    </row>
    <row r="175" spans="1:7" s="33" customFormat="1" ht="30" customHeight="1" x14ac:dyDescent="0.25">
      <c r="A175" s="170">
        <v>4221</v>
      </c>
      <c r="B175" s="171"/>
      <c r="C175" s="172"/>
      <c r="D175" s="91" t="s">
        <v>171</v>
      </c>
      <c r="E175" s="95"/>
      <c r="F175" s="96">
        <v>0</v>
      </c>
      <c r="G175" s="93"/>
    </row>
    <row r="176" spans="1:7" s="56" customFormat="1" ht="30" customHeight="1" x14ac:dyDescent="0.25">
      <c r="A176" s="189" t="s">
        <v>236</v>
      </c>
      <c r="B176" s="190"/>
      <c r="C176" s="191"/>
      <c r="D176" s="85" t="s">
        <v>237</v>
      </c>
      <c r="E176" s="97">
        <f>SUM(E178,E181,E184,E187)</f>
        <v>862</v>
      </c>
      <c r="F176" s="97">
        <f>SUM(F178,F181,F184,F187)</f>
        <v>0</v>
      </c>
      <c r="G176" s="98">
        <f>SUM(F176/E176*100)</f>
        <v>0</v>
      </c>
    </row>
    <row r="177" spans="1:7" s="56" customFormat="1" ht="30" customHeight="1" x14ac:dyDescent="0.25">
      <c r="A177" s="179" t="s">
        <v>222</v>
      </c>
      <c r="B177" s="180"/>
      <c r="C177" s="181"/>
      <c r="D177" s="107" t="s">
        <v>223</v>
      </c>
      <c r="E177" s="97">
        <f>SUM(E178)</f>
        <v>0</v>
      </c>
      <c r="F177" s="97">
        <f>SUM(F178)</f>
        <v>0</v>
      </c>
      <c r="G177" s="94"/>
    </row>
    <row r="178" spans="1:7" s="56" customFormat="1" ht="30" customHeight="1" x14ac:dyDescent="0.25">
      <c r="A178" s="60"/>
      <c r="B178" s="61">
        <v>42</v>
      </c>
      <c r="C178" s="62"/>
      <c r="D178" s="90" t="s">
        <v>170</v>
      </c>
      <c r="E178" s="97">
        <v>0</v>
      </c>
      <c r="F178" s="98">
        <f>SUM(F179)</f>
        <v>0</v>
      </c>
      <c r="G178" s="98">
        <v>0</v>
      </c>
    </row>
    <row r="179" spans="1:7" s="33" customFormat="1" ht="30" customHeight="1" x14ac:dyDescent="0.25">
      <c r="A179" s="170">
        <v>4241</v>
      </c>
      <c r="B179" s="171"/>
      <c r="C179" s="172"/>
      <c r="D179" s="91" t="s">
        <v>173</v>
      </c>
      <c r="E179" s="95"/>
      <c r="F179" s="96">
        <v>0</v>
      </c>
      <c r="G179" s="93"/>
    </row>
    <row r="180" spans="1:7" s="56" customFormat="1" ht="30" customHeight="1" x14ac:dyDescent="0.25">
      <c r="A180" s="179" t="s">
        <v>207</v>
      </c>
      <c r="B180" s="180"/>
      <c r="C180" s="181"/>
      <c r="D180" s="86" t="s">
        <v>208</v>
      </c>
      <c r="E180" s="97">
        <f>SUM(E181)</f>
        <v>0</v>
      </c>
      <c r="F180" s="97">
        <f>SUM(F181)</f>
        <v>0</v>
      </c>
      <c r="G180" s="94"/>
    </row>
    <row r="181" spans="1:7" s="56" customFormat="1" ht="30" customHeight="1" x14ac:dyDescent="0.25">
      <c r="A181" s="60"/>
      <c r="B181" s="61">
        <v>42</v>
      </c>
      <c r="C181" s="62"/>
      <c r="D181" s="90" t="s">
        <v>170</v>
      </c>
      <c r="E181" s="97">
        <v>0</v>
      </c>
      <c r="F181" s="98">
        <f>SUM(F182)</f>
        <v>0</v>
      </c>
      <c r="G181" s="98">
        <v>0</v>
      </c>
    </row>
    <row r="182" spans="1:7" s="33" customFormat="1" ht="30" customHeight="1" x14ac:dyDescent="0.25">
      <c r="A182" s="170">
        <v>4241</v>
      </c>
      <c r="B182" s="171"/>
      <c r="C182" s="172"/>
      <c r="D182" s="91" t="s">
        <v>173</v>
      </c>
      <c r="E182" s="95"/>
      <c r="F182" s="96">
        <v>0</v>
      </c>
      <c r="G182" s="93"/>
    </row>
    <row r="183" spans="1:7" s="56" customFormat="1" ht="30" customHeight="1" x14ac:dyDescent="0.25">
      <c r="A183" s="179" t="s">
        <v>213</v>
      </c>
      <c r="B183" s="180"/>
      <c r="C183" s="181"/>
      <c r="D183" s="86" t="s">
        <v>214</v>
      </c>
      <c r="E183" s="97">
        <f>SUM(E184)</f>
        <v>531</v>
      </c>
      <c r="F183" s="97">
        <f>SUM(F184)</f>
        <v>0</v>
      </c>
      <c r="G183" s="94"/>
    </row>
    <row r="184" spans="1:7" s="56" customFormat="1" ht="30" customHeight="1" x14ac:dyDescent="0.25">
      <c r="A184" s="60"/>
      <c r="B184" s="61">
        <v>42</v>
      </c>
      <c r="C184" s="62"/>
      <c r="D184" s="90" t="s">
        <v>170</v>
      </c>
      <c r="E184" s="97">
        <v>531</v>
      </c>
      <c r="F184" s="98">
        <f>SUM(F185)</f>
        <v>0</v>
      </c>
      <c r="G184" s="98">
        <f>SUM(F184/E184*100)</f>
        <v>0</v>
      </c>
    </row>
    <row r="185" spans="1:7" s="33" customFormat="1" ht="30" customHeight="1" x14ac:dyDescent="0.25">
      <c r="A185" s="170">
        <v>4241</v>
      </c>
      <c r="B185" s="171"/>
      <c r="C185" s="172"/>
      <c r="D185" s="91" t="s">
        <v>173</v>
      </c>
      <c r="E185" s="95"/>
      <c r="F185" s="96">
        <v>0</v>
      </c>
      <c r="G185" s="93"/>
    </row>
    <row r="186" spans="1:7" s="56" customFormat="1" ht="30" customHeight="1" x14ac:dyDescent="0.25">
      <c r="A186" s="179" t="s">
        <v>209</v>
      </c>
      <c r="B186" s="180"/>
      <c r="C186" s="181"/>
      <c r="D186" s="86" t="s">
        <v>210</v>
      </c>
      <c r="E186" s="97">
        <f>SUM(E187)</f>
        <v>331</v>
      </c>
      <c r="F186" s="97">
        <f>SUM(F187)</f>
        <v>0</v>
      </c>
      <c r="G186" s="94"/>
    </row>
    <row r="187" spans="1:7" s="56" customFormat="1" ht="30" customHeight="1" x14ac:dyDescent="0.25">
      <c r="A187" s="60"/>
      <c r="B187" s="61">
        <v>42</v>
      </c>
      <c r="C187" s="62"/>
      <c r="D187" s="90" t="s">
        <v>170</v>
      </c>
      <c r="E187" s="97">
        <v>331</v>
      </c>
      <c r="F187" s="98">
        <f>SUM(F188)</f>
        <v>0</v>
      </c>
      <c r="G187" s="98">
        <f>SUM(F187/E187*100)</f>
        <v>0</v>
      </c>
    </row>
    <row r="188" spans="1:7" s="33" customFormat="1" ht="30" customHeight="1" x14ac:dyDescent="0.25">
      <c r="A188" s="170">
        <v>4241</v>
      </c>
      <c r="B188" s="171"/>
      <c r="C188" s="172"/>
      <c r="D188" s="91" t="s">
        <v>173</v>
      </c>
      <c r="E188" s="95"/>
      <c r="F188" s="96">
        <v>0</v>
      </c>
      <c r="G188" s="93"/>
    </row>
    <row r="189" spans="1:7" s="56" customFormat="1" ht="30" customHeight="1" x14ac:dyDescent="0.25">
      <c r="A189" s="189" t="s">
        <v>280</v>
      </c>
      <c r="B189" s="190"/>
      <c r="C189" s="191"/>
      <c r="D189" s="85" t="s">
        <v>281</v>
      </c>
      <c r="E189" s="97">
        <f>E191+E198</f>
        <v>72540</v>
      </c>
      <c r="F189" s="97">
        <f>SUM(F190)</f>
        <v>62969.5</v>
      </c>
      <c r="G189" s="98">
        <f>SUM(F189/E189*100)</f>
        <v>86.806589467879789</v>
      </c>
    </row>
    <row r="190" spans="1:7" s="56" customFormat="1" ht="30" customHeight="1" x14ac:dyDescent="0.25">
      <c r="A190" s="189" t="s">
        <v>282</v>
      </c>
      <c r="B190" s="190"/>
      <c r="C190" s="191"/>
      <c r="D190" s="85" t="s">
        <v>283</v>
      </c>
      <c r="E190" s="97">
        <f>E189</f>
        <v>72540</v>
      </c>
      <c r="F190" s="97">
        <f>SUM(F191,F198)</f>
        <v>62969.5</v>
      </c>
      <c r="G190" s="98">
        <f>SUM(F190/E190*100)</f>
        <v>86.806589467879789</v>
      </c>
    </row>
    <row r="191" spans="1:7" s="56" customFormat="1" ht="30" customHeight="1" x14ac:dyDescent="0.25">
      <c r="A191" s="179" t="s">
        <v>222</v>
      </c>
      <c r="B191" s="180"/>
      <c r="C191" s="181"/>
      <c r="D191" s="107" t="s">
        <v>223</v>
      </c>
      <c r="E191" s="97">
        <f>E192+E196</f>
        <v>41448</v>
      </c>
      <c r="F191" s="97">
        <f>SUM(F192,F196)</f>
        <v>0</v>
      </c>
      <c r="G191" s="94"/>
    </row>
    <row r="192" spans="1:7" s="56" customFormat="1" ht="30" customHeight="1" x14ac:dyDescent="0.25">
      <c r="A192" s="200">
        <v>31</v>
      </c>
      <c r="B192" s="201"/>
      <c r="C192" s="202"/>
      <c r="D192" s="135" t="s">
        <v>164</v>
      </c>
      <c r="E192" s="97">
        <v>40648</v>
      </c>
      <c r="F192" s="97">
        <f>SUM(F193,F194,F195)</f>
        <v>0</v>
      </c>
      <c r="G192" s="94"/>
    </row>
    <row r="193" spans="1:7" s="56" customFormat="1" ht="30" customHeight="1" x14ac:dyDescent="0.25">
      <c r="A193" s="173">
        <v>311</v>
      </c>
      <c r="B193" s="174"/>
      <c r="C193" s="175"/>
      <c r="D193" s="130" t="s">
        <v>284</v>
      </c>
      <c r="E193" s="97"/>
      <c r="F193" s="95">
        <v>0</v>
      </c>
      <c r="G193" s="94"/>
    </row>
    <row r="194" spans="1:7" s="56" customFormat="1" ht="30" customHeight="1" x14ac:dyDescent="0.25">
      <c r="A194" s="173">
        <v>312</v>
      </c>
      <c r="B194" s="174"/>
      <c r="C194" s="175"/>
      <c r="D194" s="130" t="s">
        <v>166</v>
      </c>
      <c r="E194" s="97"/>
      <c r="F194" s="95">
        <v>0</v>
      </c>
      <c r="G194" s="94"/>
    </row>
    <row r="195" spans="1:7" s="56" customFormat="1" ht="30" customHeight="1" x14ac:dyDescent="0.25">
      <c r="A195" s="173">
        <v>313</v>
      </c>
      <c r="B195" s="174"/>
      <c r="C195" s="175"/>
      <c r="D195" s="130" t="s">
        <v>167</v>
      </c>
      <c r="E195" s="97"/>
      <c r="F195" s="95">
        <v>0</v>
      </c>
      <c r="G195" s="94"/>
    </row>
    <row r="196" spans="1:7" s="56" customFormat="1" ht="30" customHeight="1" x14ac:dyDescent="0.25">
      <c r="A196" s="200">
        <v>32</v>
      </c>
      <c r="B196" s="201"/>
      <c r="C196" s="202"/>
      <c r="D196" s="135" t="s">
        <v>138</v>
      </c>
      <c r="E196" s="97">
        <v>800</v>
      </c>
      <c r="F196" s="97">
        <f>F197</f>
        <v>0</v>
      </c>
      <c r="G196" s="94"/>
    </row>
    <row r="197" spans="1:7" s="56" customFormat="1" ht="30" customHeight="1" x14ac:dyDescent="0.25">
      <c r="A197" s="173">
        <v>321</v>
      </c>
      <c r="B197" s="174"/>
      <c r="C197" s="175"/>
      <c r="D197" s="130" t="s">
        <v>285</v>
      </c>
      <c r="E197" s="97"/>
      <c r="F197" s="95">
        <v>0</v>
      </c>
      <c r="G197" s="94"/>
    </row>
    <row r="198" spans="1:7" s="56" customFormat="1" ht="30" customHeight="1" x14ac:dyDescent="0.25">
      <c r="A198" s="179" t="s">
        <v>286</v>
      </c>
      <c r="B198" s="180"/>
      <c r="C198" s="181"/>
      <c r="D198" s="130" t="s">
        <v>287</v>
      </c>
      <c r="E198" s="97">
        <f>E199+E203</f>
        <v>31092</v>
      </c>
      <c r="F198" s="97">
        <f>SUM(F199,F203)</f>
        <v>62969.5</v>
      </c>
      <c r="G198" s="94"/>
    </row>
    <row r="199" spans="1:7" s="56" customFormat="1" ht="30" customHeight="1" x14ac:dyDescent="0.25">
      <c r="A199" s="200">
        <v>31</v>
      </c>
      <c r="B199" s="201"/>
      <c r="C199" s="202"/>
      <c r="D199" s="135" t="s">
        <v>164</v>
      </c>
      <c r="E199" s="97">
        <v>29152</v>
      </c>
      <c r="F199" s="97">
        <f>F200+F201+F202</f>
        <v>60518.42</v>
      </c>
      <c r="G199" s="94"/>
    </row>
    <row r="200" spans="1:7" s="56" customFormat="1" ht="30" customHeight="1" x14ac:dyDescent="0.25">
      <c r="A200" s="173">
        <v>3111</v>
      </c>
      <c r="B200" s="174"/>
      <c r="C200" s="175"/>
      <c r="D200" s="130" t="s">
        <v>284</v>
      </c>
      <c r="E200" s="97"/>
      <c r="F200" s="95">
        <v>48942.86</v>
      </c>
      <c r="G200" s="94"/>
    </row>
    <row r="201" spans="1:7" s="56" customFormat="1" ht="30" customHeight="1" x14ac:dyDescent="0.25">
      <c r="A201" s="173">
        <v>3121</v>
      </c>
      <c r="B201" s="174"/>
      <c r="C201" s="175"/>
      <c r="D201" s="130" t="s">
        <v>166</v>
      </c>
      <c r="E201" s="97"/>
      <c r="F201" s="95">
        <v>3500</v>
      </c>
      <c r="G201" s="94"/>
    </row>
    <row r="202" spans="1:7" s="56" customFormat="1" ht="30" customHeight="1" x14ac:dyDescent="0.25">
      <c r="A202" s="173">
        <v>3132</v>
      </c>
      <c r="B202" s="174"/>
      <c r="C202" s="175"/>
      <c r="D202" s="130" t="s">
        <v>167</v>
      </c>
      <c r="E202" s="97"/>
      <c r="F202" s="95">
        <v>8075.56</v>
      </c>
      <c r="G202" s="94"/>
    </row>
    <row r="203" spans="1:7" s="56" customFormat="1" ht="30" customHeight="1" x14ac:dyDescent="0.25">
      <c r="A203" s="200">
        <v>32</v>
      </c>
      <c r="B203" s="201"/>
      <c r="C203" s="202"/>
      <c r="D203" s="135" t="s">
        <v>138</v>
      </c>
      <c r="E203" s="97">
        <v>1940</v>
      </c>
      <c r="F203" s="97">
        <f>F204+F205+F206</f>
        <v>2451.08</v>
      </c>
      <c r="G203" s="94"/>
    </row>
    <row r="204" spans="1:7" s="56" customFormat="1" ht="30" customHeight="1" x14ac:dyDescent="0.25">
      <c r="A204" s="173">
        <v>3211</v>
      </c>
      <c r="B204" s="174"/>
      <c r="C204" s="175"/>
      <c r="D204" s="130" t="s">
        <v>139</v>
      </c>
      <c r="E204" s="97"/>
      <c r="F204" s="95">
        <v>200</v>
      </c>
      <c r="G204" s="94"/>
    </row>
    <row r="205" spans="1:7" s="56" customFormat="1" ht="30" customHeight="1" x14ac:dyDescent="0.25">
      <c r="A205" s="173">
        <v>3212</v>
      </c>
      <c r="B205" s="174"/>
      <c r="C205" s="175"/>
      <c r="D205" s="130" t="s">
        <v>297</v>
      </c>
      <c r="E205" s="97"/>
      <c r="F205" s="95">
        <v>2157.33</v>
      </c>
      <c r="G205" s="94"/>
    </row>
    <row r="206" spans="1:7" s="56" customFormat="1" ht="30" customHeight="1" x14ac:dyDescent="0.25">
      <c r="A206" s="173">
        <v>3299</v>
      </c>
      <c r="B206" s="174"/>
      <c r="C206" s="175"/>
      <c r="D206" s="130" t="s">
        <v>152</v>
      </c>
      <c r="E206" s="97"/>
      <c r="F206" s="95">
        <v>93.75</v>
      </c>
      <c r="G206" s="94"/>
    </row>
    <row r="208" spans="1:7" ht="15" customHeight="1" x14ac:dyDescent="0.25">
      <c r="A208" s="128" t="str">
        <f>'Račun fin prema izvorima f'!A18</f>
        <v>KLASA: 400-02/24-01/2.</v>
      </c>
      <c r="D208"/>
      <c r="F208" s="153" t="s">
        <v>241</v>
      </c>
      <c r="G208" s="153"/>
    </row>
    <row r="209" spans="1:6" x14ac:dyDescent="0.25">
      <c r="A209" s="128" t="str">
        <f>'Račun fin prema izvorima f'!A19</f>
        <v>UR.BROJ: 2168-14/02-24-1.</v>
      </c>
      <c r="D209"/>
      <c r="F209" s="102" t="str">
        <f>'Račun fin prema izvorima f'!D19</f>
        <v>Veronika Furčić, prof.</v>
      </c>
    </row>
    <row r="210" spans="1:6" ht="15" customHeight="1" x14ac:dyDescent="0.25">
      <c r="A210" s="128" t="str">
        <f>'Račun fin prema izvorima f'!A20</f>
        <v>Pula, 31. srpnja 2024.</v>
      </c>
      <c r="D210"/>
    </row>
  </sheetData>
  <mergeCells count="176">
    <mergeCell ref="A86:C86"/>
    <mergeCell ref="A87:C87"/>
    <mergeCell ref="A138:C138"/>
    <mergeCell ref="A120:C120"/>
    <mergeCell ref="A119:C119"/>
    <mergeCell ref="A121:C121"/>
    <mergeCell ref="A122:C122"/>
    <mergeCell ref="A192:C192"/>
    <mergeCell ref="A159:C159"/>
    <mergeCell ref="A158:C158"/>
    <mergeCell ref="A148:C148"/>
    <mergeCell ref="A149:C149"/>
    <mergeCell ref="A129:C129"/>
    <mergeCell ref="A128:C128"/>
    <mergeCell ref="A88:C88"/>
    <mergeCell ref="A90:C90"/>
    <mergeCell ref="A99:C99"/>
    <mergeCell ref="A101:C101"/>
    <mergeCell ref="A102:C102"/>
    <mergeCell ref="A108:C108"/>
    <mergeCell ref="A94:C94"/>
    <mergeCell ref="A95:C95"/>
    <mergeCell ref="A97:C97"/>
    <mergeCell ref="A98:C98"/>
    <mergeCell ref="A154:C154"/>
    <mergeCell ref="A152:C152"/>
    <mergeCell ref="A171:C171"/>
    <mergeCell ref="A151:C151"/>
    <mergeCell ref="A193:C193"/>
    <mergeCell ref="A194:C194"/>
    <mergeCell ref="A195:C195"/>
    <mergeCell ref="A196:C196"/>
    <mergeCell ref="A197:C197"/>
    <mergeCell ref="A155:C155"/>
    <mergeCell ref="A156:C156"/>
    <mergeCell ref="A160:C160"/>
    <mergeCell ref="A173:C173"/>
    <mergeCell ref="A175:C175"/>
    <mergeCell ref="A177:C177"/>
    <mergeCell ref="A179:C179"/>
    <mergeCell ref="A170:C170"/>
    <mergeCell ref="A172:C172"/>
    <mergeCell ref="F208:G208"/>
    <mergeCell ref="A189:C189"/>
    <mergeCell ref="A190:C190"/>
    <mergeCell ref="A191:C191"/>
    <mergeCell ref="A186:C186"/>
    <mergeCell ref="A188:C188"/>
    <mergeCell ref="A183:C183"/>
    <mergeCell ref="A185:C185"/>
    <mergeCell ref="A176:C176"/>
    <mergeCell ref="A180:C180"/>
    <mergeCell ref="A182:C182"/>
    <mergeCell ref="A200:C200"/>
    <mergeCell ref="A201:C201"/>
    <mergeCell ref="A202:C202"/>
    <mergeCell ref="A203:C203"/>
    <mergeCell ref="A204:C204"/>
    <mergeCell ref="A198:C198"/>
    <mergeCell ref="A199:C199"/>
    <mergeCell ref="A2:G2"/>
    <mergeCell ref="A11:C11"/>
    <mergeCell ref="A13:C13"/>
    <mergeCell ref="A4:G4"/>
    <mergeCell ref="A6:D6"/>
    <mergeCell ref="A7:D7"/>
    <mergeCell ref="A8:C8"/>
    <mergeCell ref="A165:C165"/>
    <mergeCell ref="A163:C163"/>
    <mergeCell ref="A161:C161"/>
    <mergeCell ref="A162:C162"/>
    <mergeCell ref="A43:C43"/>
    <mergeCell ref="A29:C29"/>
    <mergeCell ref="A30:C30"/>
    <mergeCell ref="A31:C31"/>
    <mergeCell ref="A32:C32"/>
    <mergeCell ref="A33:C33"/>
    <mergeCell ref="A49:C49"/>
    <mergeCell ref="A50:C50"/>
    <mergeCell ref="A51:C51"/>
    <mergeCell ref="A64:C64"/>
    <mergeCell ref="A45:C45"/>
    <mergeCell ref="A46:C46"/>
    <mergeCell ref="A47:C47"/>
    <mergeCell ref="A9:C9"/>
    <mergeCell ref="A10:C10"/>
    <mergeCell ref="A15:C15"/>
    <mergeCell ref="A16:C16"/>
    <mergeCell ref="A17:C17"/>
    <mergeCell ref="A19:C19"/>
    <mergeCell ref="A20:C20"/>
    <mergeCell ref="A21:C21"/>
    <mergeCell ref="A22:C22"/>
    <mergeCell ref="A14:C14"/>
    <mergeCell ref="A18:C18"/>
    <mergeCell ref="A23:C23"/>
    <mergeCell ref="A25:C25"/>
    <mergeCell ref="A26:C26"/>
    <mergeCell ref="A28:C28"/>
    <mergeCell ref="A166:C166"/>
    <mergeCell ref="A167:C167"/>
    <mergeCell ref="A168:C168"/>
    <mergeCell ref="A35:C35"/>
    <mergeCell ref="A38:C38"/>
    <mergeCell ref="A39:C39"/>
    <mergeCell ref="A48:C48"/>
    <mergeCell ref="A93:C93"/>
    <mergeCell ref="A70:C70"/>
    <mergeCell ref="A72:C72"/>
    <mergeCell ref="A73:C73"/>
    <mergeCell ref="A91:C91"/>
    <mergeCell ref="A80:C80"/>
    <mergeCell ref="A81:C81"/>
    <mergeCell ref="A83:C83"/>
    <mergeCell ref="A84:C84"/>
    <mergeCell ref="A123:C123"/>
    <mergeCell ref="A124:C124"/>
    <mergeCell ref="A126:C126"/>
    <mergeCell ref="A150:C150"/>
    <mergeCell ref="A143:C143"/>
    <mergeCell ref="A144:C144"/>
    <mergeCell ref="A106:C106"/>
    <mergeCell ref="A107:C107"/>
    <mergeCell ref="A115:C115"/>
    <mergeCell ref="A116:C116"/>
    <mergeCell ref="A103:C103"/>
    <mergeCell ref="A104:C104"/>
    <mergeCell ref="A109:C109"/>
    <mergeCell ref="A111:C111"/>
    <mergeCell ref="A113:C113"/>
    <mergeCell ref="A131:C131"/>
    <mergeCell ref="A133:C133"/>
    <mergeCell ref="A134:C134"/>
    <mergeCell ref="A127:C127"/>
    <mergeCell ref="A135:C135"/>
    <mergeCell ref="A130:C130"/>
    <mergeCell ref="A139:C139"/>
    <mergeCell ref="A118:C118"/>
    <mergeCell ref="A112:C112"/>
    <mergeCell ref="A54:C54"/>
    <mergeCell ref="A63:C63"/>
    <mergeCell ref="A40:C40"/>
    <mergeCell ref="A41:C41"/>
    <mergeCell ref="A42:C42"/>
    <mergeCell ref="A24:C24"/>
    <mergeCell ref="A37:C37"/>
    <mergeCell ref="A53:C53"/>
    <mergeCell ref="A55:C55"/>
    <mergeCell ref="A56:C56"/>
    <mergeCell ref="A57:C57"/>
    <mergeCell ref="A27:C27"/>
    <mergeCell ref="A34:C34"/>
    <mergeCell ref="A145:C145"/>
    <mergeCell ref="A146:C146"/>
    <mergeCell ref="A205:C205"/>
    <mergeCell ref="A206:C206"/>
    <mergeCell ref="A58:C58"/>
    <mergeCell ref="A59:C59"/>
    <mergeCell ref="A60:C60"/>
    <mergeCell ref="A61:C61"/>
    <mergeCell ref="A62:C62"/>
    <mergeCell ref="A65:C65"/>
    <mergeCell ref="A66:C66"/>
    <mergeCell ref="A68:C68"/>
    <mergeCell ref="A69:C69"/>
    <mergeCell ref="A82:C82"/>
    <mergeCell ref="A74:C74"/>
    <mergeCell ref="A75:C75"/>
    <mergeCell ref="A76:C76"/>
    <mergeCell ref="A77:C77"/>
    <mergeCell ref="A78:C78"/>
    <mergeCell ref="A79:C79"/>
    <mergeCell ref="A147:C147"/>
    <mergeCell ref="A141:C141"/>
    <mergeCell ref="A137:C137"/>
    <mergeCell ref="A140:C140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2024-07-30T07:06:53Z</cp:lastPrinted>
  <dcterms:created xsi:type="dcterms:W3CDTF">2022-08-12T12:51:27Z</dcterms:created>
  <dcterms:modified xsi:type="dcterms:W3CDTF">2024-08-09T10:35:53Z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