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Renatini dokumenti\2025 - financijski izvještaji\"/>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H1481" i="1" s="1"/>
  <c r="D1481" i="1"/>
  <c r="C1482" i="1"/>
  <c r="D1482" i="1"/>
  <c r="C1483" i="1"/>
  <c r="D1483" i="1"/>
  <c r="G1483" i="1"/>
  <c r="C1484" i="1"/>
  <c r="D1484" i="1"/>
  <c r="G1484" i="1"/>
  <c r="C1487" i="1"/>
  <c r="D1487" i="1"/>
  <c r="G1487" i="1"/>
  <c r="C1488" i="1"/>
  <c r="D1488" i="1"/>
  <c r="G1488" i="1"/>
  <c r="C1489" i="1"/>
  <c r="D1489" i="1"/>
  <c r="C1491" i="1"/>
  <c r="D1491" i="1"/>
  <c r="G1491" i="1"/>
  <c r="C1492" i="1"/>
  <c r="D1492" i="1"/>
  <c r="G1492" i="1"/>
  <c r="C1493" i="1"/>
  <c r="D1493" i="1"/>
  <c r="C1494" i="1"/>
  <c r="D1494" i="1"/>
  <c r="C1496" i="1"/>
  <c r="D1496" i="1"/>
  <c r="G1496" i="1"/>
  <c r="C1497" i="1"/>
  <c r="D1497" i="1"/>
  <c r="C1498" i="1"/>
  <c r="D1498" i="1"/>
  <c r="C1499" i="1"/>
  <c r="D1499" i="1"/>
  <c r="G1499" i="1"/>
  <c r="C1500" i="1"/>
  <c r="D1500" i="1"/>
  <c r="G1500" i="1"/>
  <c r="C1501" i="1"/>
  <c r="D1501" i="1"/>
  <c r="C1502" i="1"/>
  <c r="D1502" i="1"/>
  <c r="C1504" i="1"/>
  <c r="D1504" i="1"/>
  <c r="G1504" i="1"/>
  <c r="C1505" i="1"/>
  <c r="D1505" i="1"/>
  <c r="C1506" i="1"/>
  <c r="D1506" i="1"/>
  <c r="C1507" i="1"/>
  <c r="D1507" i="1"/>
  <c r="G1507" i="1"/>
  <c r="C1508" i="1"/>
  <c r="D1508" i="1"/>
  <c r="G1508" i="1"/>
  <c r="C1509" i="1"/>
  <c r="D1509" i="1"/>
  <c r="C1512" i="1"/>
  <c r="D1512" i="1"/>
  <c r="G1512" i="1"/>
  <c r="C1513" i="1"/>
  <c r="D1513" i="1"/>
  <c r="C1515" i="1"/>
  <c r="D1515" i="1"/>
  <c r="G1515" i="1"/>
  <c r="C1516" i="1"/>
  <c r="D1516" i="1"/>
  <c r="G1516" i="1"/>
  <c r="C1517" i="1"/>
  <c r="D1517" i="1"/>
  <c r="C1519" i="1"/>
  <c r="D1519" i="1"/>
  <c r="G1519" i="1"/>
  <c r="C1520" i="1"/>
  <c r="D1520" i="1"/>
  <c r="G1520" i="1"/>
  <c r="C1521" i="1"/>
  <c r="D1521" i="1"/>
  <c r="C1522" i="1"/>
  <c r="D1522" i="1"/>
  <c r="C1523" i="1"/>
  <c r="D1523" i="1"/>
  <c r="G1523" i="1"/>
  <c r="C1524" i="1"/>
  <c r="D1524" i="1"/>
  <c r="G1524" i="1"/>
  <c r="C1527" i="1"/>
  <c r="D1527" i="1"/>
  <c r="G1527" i="1"/>
  <c r="C1528" i="1"/>
  <c r="D1528" i="1"/>
  <c r="G1528" i="1"/>
  <c r="C1529" i="1"/>
  <c r="D1529" i="1"/>
  <c r="C1530" i="1"/>
  <c r="D1530" i="1"/>
  <c r="C1531" i="1"/>
  <c r="D1531" i="1"/>
  <c r="G1531" i="1"/>
  <c r="C1532" i="1"/>
  <c r="D1532" i="1"/>
  <c r="G1532" i="1"/>
  <c r="C1533" i="1"/>
  <c r="D1533" i="1"/>
  <c r="C1534" i="1"/>
  <c r="D1534" i="1"/>
  <c r="C1535" i="1"/>
  <c r="D1535" i="1"/>
  <c r="G1535" i="1"/>
  <c r="C1536" i="1"/>
  <c r="D1536" i="1"/>
  <c r="G1536" i="1"/>
  <c r="C1541" i="1"/>
  <c r="D1541" i="1"/>
  <c r="J1541" i="1"/>
  <c r="C1542" i="1"/>
  <c r="J1542" i="1" s="1"/>
  <c r="D1542" i="1"/>
  <c r="G1542" i="1"/>
  <c r="H1542" i="1"/>
  <c r="C1543" i="1"/>
  <c r="D1543" i="1"/>
  <c r="J1543" i="1" s="1"/>
  <c r="G1543" i="1"/>
  <c r="C1544" i="1"/>
  <c r="J1544" i="1" s="1"/>
  <c r="D1544" i="1"/>
  <c r="C1545" i="1"/>
  <c r="D1545" i="1"/>
  <c r="J1545" i="1"/>
  <c r="C1546" i="1"/>
  <c r="J1546" i="1" s="1"/>
  <c r="D1546" i="1"/>
  <c r="G1546" i="1"/>
  <c r="H1546" i="1"/>
  <c r="C1548" i="1"/>
  <c r="D1548" i="1"/>
  <c r="J1548" i="1" s="1"/>
  <c r="H1548" i="1"/>
  <c r="C1549" i="1"/>
  <c r="D1549" i="1"/>
  <c r="C1550" i="1"/>
  <c r="D1550" i="1"/>
  <c r="C1551" i="1"/>
  <c r="D1551" i="1"/>
  <c r="G1551" i="1"/>
  <c r="H1551" i="1"/>
  <c r="J1551" i="1"/>
  <c r="C1552" i="1"/>
  <c r="D1552" i="1"/>
  <c r="J1552" i="1" s="1"/>
  <c r="H1552" i="1"/>
  <c r="C1553" i="1"/>
  <c r="D1553" i="1"/>
  <c r="C1554" i="1"/>
  <c r="D1554" i="1"/>
  <c r="C1557" i="1"/>
  <c r="D1557" i="1"/>
  <c r="C1558" i="1"/>
  <c r="D1558" i="1"/>
  <c r="J1558" i="1"/>
  <c r="C1559" i="1"/>
  <c r="D1559" i="1"/>
  <c r="G1559" i="1"/>
  <c r="H1559" i="1"/>
  <c r="J1559" i="1"/>
  <c r="C1560" i="1"/>
  <c r="D1560" i="1"/>
  <c r="J1560" i="1" s="1"/>
  <c r="H1560" i="1"/>
  <c r="C1561" i="1"/>
  <c r="D1561" i="1"/>
  <c r="C1562" i="1"/>
  <c r="D1562" i="1"/>
  <c r="C1564" i="1"/>
  <c r="D1564" i="1"/>
  <c r="G1564" i="1" s="1"/>
  <c r="I1564" i="1" s="1"/>
  <c r="H1564" i="1"/>
  <c r="J1564" i="1"/>
  <c r="C1565" i="1"/>
  <c r="G1565" i="1" s="1"/>
  <c r="D1565" i="1"/>
  <c r="H1565" i="1"/>
  <c r="I1565" i="1"/>
  <c r="J1565" i="1"/>
  <c r="C1566" i="1"/>
  <c r="D1566" i="1"/>
  <c r="H1566" i="1" s="1"/>
  <c r="G1566" i="1"/>
  <c r="J1566" i="1"/>
  <c r="C1567" i="1"/>
  <c r="D1567" i="1"/>
  <c r="C1568" i="1"/>
  <c r="H1568" i="1" s="1"/>
  <c r="D1568" i="1"/>
  <c r="G1568" i="1"/>
  <c r="I1568" i="1" s="1"/>
  <c r="J1568" i="1"/>
  <c r="C1569" i="1"/>
  <c r="D1569" i="1"/>
  <c r="C1570" i="1"/>
  <c r="H1570" i="1" s="1"/>
  <c r="D1570" i="1"/>
  <c r="G1570" i="1"/>
  <c r="I1570" i="1" s="1"/>
  <c r="J1570" i="1"/>
  <c r="C1573" i="1"/>
  <c r="D1573" i="1"/>
  <c r="C1574" i="1"/>
  <c r="H1574" i="1" s="1"/>
  <c r="D1574" i="1"/>
  <c r="G1574" i="1"/>
  <c r="I1574" i="1" s="1"/>
  <c r="J1574" i="1"/>
  <c r="C1575" i="1"/>
  <c r="D1575" i="1"/>
  <c r="C1576" i="1"/>
  <c r="H1576" i="1" s="1"/>
  <c r="D1576" i="1"/>
  <c r="G1576" i="1"/>
  <c r="I1576" i="1" s="1"/>
  <c r="J1576" i="1"/>
  <c r="C1578" i="1"/>
  <c r="D1578" i="1"/>
  <c r="C1579" i="1"/>
  <c r="H1579" i="1" s="1"/>
  <c r="D1579" i="1"/>
  <c r="G1579" i="1"/>
  <c r="I1579" i="1" s="1"/>
  <c r="J1579" i="1"/>
  <c r="C1580" i="1"/>
  <c r="D1580" i="1"/>
  <c r="C1581" i="1"/>
  <c r="H1581" i="1" s="1"/>
  <c r="D1581" i="1"/>
  <c r="G1581" i="1"/>
  <c r="J1581" i="1"/>
  <c r="C1582" i="1"/>
  <c r="C1584" i="1"/>
  <c r="G1584" i="1"/>
  <c r="H1584" i="1"/>
  <c r="C1586" i="1"/>
  <c r="C1587" i="1"/>
  <c r="H1587" i="1" s="1"/>
  <c r="G1587" i="1"/>
  <c r="C1588" i="1"/>
  <c r="G1588" i="1"/>
  <c r="H1588" i="1"/>
  <c r="C1589" i="1"/>
  <c r="G1589" i="1"/>
  <c r="H1589" i="1"/>
  <c r="C1590" i="1"/>
  <c r="C1591" i="1"/>
  <c r="H1591" i="1" s="1"/>
  <c r="C1592" i="1"/>
  <c r="G1592" i="1"/>
  <c r="H1592" i="1"/>
  <c r="C1593" i="1"/>
  <c r="G1593" i="1"/>
  <c r="H1593" i="1"/>
  <c r="C1594" i="1"/>
  <c r="C1596" i="1"/>
  <c r="G1596" i="1"/>
  <c r="H1596" i="1"/>
  <c r="C1597" i="1"/>
  <c r="G1597" i="1"/>
  <c r="H1597" i="1"/>
  <c r="C1598" i="1"/>
  <c r="C1599" i="1"/>
  <c r="H1599" i="1" s="1"/>
  <c r="G1599" i="1"/>
  <c r="C1600" i="1"/>
  <c r="G1600" i="1"/>
  <c r="H1600" i="1"/>
  <c r="C1601" i="1"/>
  <c r="G1601" i="1"/>
  <c r="H1601" i="1"/>
  <c r="C1603" i="1"/>
  <c r="H1603" i="1" s="1"/>
  <c r="G1603" i="1"/>
  <c r="C1605" i="1"/>
  <c r="G1605" i="1"/>
  <c r="H1605" i="1"/>
  <c r="C1606" i="1"/>
  <c r="C1607" i="1"/>
  <c r="H1607" i="1" s="1"/>
  <c r="G1607" i="1"/>
  <c r="C1608" i="1"/>
  <c r="G1608" i="1"/>
  <c r="H1608" i="1"/>
  <c r="C1609" i="1"/>
  <c r="G1609" i="1"/>
  <c r="H1609" i="1"/>
  <c r="C1610" i="1"/>
  <c r="C1611" i="1"/>
  <c r="H1611" i="1" s="1"/>
  <c r="C1612" i="1"/>
  <c r="G1612" i="1"/>
  <c r="H1612" i="1"/>
  <c r="C1613" i="1"/>
  <c r="G1613" i="1"/>
  <c r="H1613" i="1"/>
  <c r="C1615" i="1"/>
  <c r="H1615" i="1" s="1"/>
  <c r="C1616" i="1"/>
  <c r="G1616" i="1"/>
  <c r="H1616" i="1"/>
  <c r="C1617" i="1"/>
  <c r="G1617" i="1"/>
  <c r="H1617" i="1"/>
  <c r="C1618" i="1"/>
  <c r="C1619" i="1"/>
  <c r="H1619" i="1" s="1"/>
  <c r="G1619" i="1"/>
  <c r="C1620" i="1"/>
  <c r="G1620" i="1"/>
  <c r="H1620" i="1"/>
  <c r="C1624" i="1"/>
  <c r="G1624" i="1" s="1"/>
  <c r="C1625" i="1"/>
  <c r="H1625" i="1" s="1"/>
  <c r="G1625" i="1"/>
  <c r="C1626" i="1"/>
  <c r="G1626" i="1"/>
  <c r="H1626" i="1"/>
  <c r="C1627" i="1"/>
  <c r="G1627" i="1" s="1"/>
  <c r="H1627" i="1"/>
  <c r="C1630" i="1"/>
  <c r="G1630" i="1"/>
  <c r="H1630" i="1"/>
  <c r="C1631" i="1"/>
  <c r="G1631" i="1" s="1"/>
  <c r="H1631" i="1"/>
  <c r="C1632" i="1"/>
  <c r="G1632" i="1" s="1"/>
  <c r="C1633" i="1"/>
  <c r="H1633" i="1" s="1"/>
  <c r="G1633" i="1"/>
  <c r="C1635" i="1"/>
  <c r="G1635" i="1" s="1"/>
  <c r="C1636" i="1"/>
  <c r="G1636" i="1" s="1"/>
  <c r="C1637" i="1"/>
  <c r="H1637" i="1" s="1"/>
  <c r="C1638" i="1"/>
  <c r="G1638" i="1"/>
  <c r="H1638" i="1"/>
  <c r="C1640" i="1"/>
  <c r="G1640" i="1" s="1"/>
  <c r="C1641" i="1"/>
  <c r="H1641" i="1" s="1"/>
  <c r="G1641" i="1"/>
  <c r="C1642" i="1"/>
  <c r="G1642" i="1"/>
  <c r="H1642" i="1"/>
  <c r="C1643" i="1"/>
  <c r="G1643" i="1" s="1"/>
  <c r="H1643" i="1"/>
  <c r="C1645" i="1"/>
  <c r="H1645" i="1" s="1"/>
  <c r="C1646" i="1"/>
  <c r="G1646" i="1"/>
  <c r="H1646" i="1"/>
  <c r="C1647" i="1"/>
  <c r="G1647" i="1" s="1"/>
  <c r="H1647" i="1"/>
  <c r="C1648" i="1"/>
  <c r="G1648" i="1" s="1"/>
  <c r="C1650" i="1"/>
  <c r="G1650" i="1"/>
  <c r="H1650" i="1"/>
  <c r="C1651" i="1"/>
  <c r="G1651" i="1" s="1"/>
  <c r="H1651" i="1"/>
  <c r="C1652" i="1"/>
  <c r="G1652" i="1" s="1"/>
  <c r="C1653" i="1"/>
  <c r="H1653" i="1" s="1"/>
  <c r="C1655" i="1"/>
  <c r="G1655" i="1" s="1"/>
  <c r="H1655" i="1"/>
  <c r="C1656" i="1"/>
  <c r="G1656" i="1" s="1"/>
  <c r="C1657" i="1"/>
  <c r="H1657" i="1" s="1"/>
  <c r="C1658" i="1"/>
  <c r="G1658" i="1"/>
  <c r="H1658" i="1"/>
  <c r="C1660" i="1"/>
  <c r="G1660" i="1" s="1"/>
  <c r="C1661" i="1"/>
  <c r="H1661" i="1" s="1"/>
  <c r="C1662" i="1"/>
  <c r="G1662" i="1"/>
  <c r="H1662" i="1"/>
  <c r="C1663" i="1"/>
  <c r="G1663" i="1"/>
  <c r="H1663" i="1"/>
  <c r="C1665" i="1"/>
  <c r="H1665" i="1" s="1"/>
  <c r="C1666" i="1"/>
  <c r="G1666" i="1"/>
  <c r="H1666" i="1"/>
  <c r="C1667" i="1"/>
  <c r="G1667" i="1" s="1"/>
  <c r="H1667" i="1"/>
  <c r="C1668" i="1"/>
  <c r="G1668" i="1" s="1"/>
  <c r="C1670" i="1"/>
  <c r="G1670" i="1"/>
  <c r="H1670" i="1"/>
  <c r="C1671" i="1"/>
  <c r="G1671" i="1" s="1"/>
  <c r="H1671" i="1"/>
  <c r="C1672" i="1"/>
  <c r="G1672" i="1" s="1"/>
  <c r="C1673" i="1"/>
  <c r="H1673" i="1" s="1"/>
  <c r="C1675" i="1"/>
  <c r="G1675" i="1" s="1"/>
  <c r="H1675" i="1"/>
  <c r="C1676" i="1"/>
  <c r="G1676" i="1" s="1"/>
  <c r="C1677" i="1"/>
  <c r="H1677" i="1" s="1"/>
  <c r="C1678" i="1"/>
  <c r="G1678" i="1"/>
  <c r="H1678" i="1"/>
  <c r="C1679" i="1"/>
  <c r="G1679" i="1"/>
  <c r="H1679" i="1"/>
  <c r="C1680" i="1"/>
  <c r="G1680" i="1" s="1"/>
  <c r="C1682" i="1"/>
  <c r="G1682" i="1"/>
  <c r="H1682" i="1"/>
  <c r="C1683" i="1"/>
  <c r="G1683" i="1" s="1"/>
  <c r="H1683" i="1"/>
  <c r="C1684" i="1"/>
  <c r="G1684" i="1" s="1"/>
  <c r="C1685" i="1"/>
  <c r="H1685" i="1" s="1"/>
  <c r="C1686" i="1"/>
  <c r="G1686" i="1"/>
  <c r="H1686" i="1"/>
  <c r="J1477" i="9"/>
  <c r="L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E328" i="9" s="1"/>
  <c r="B328" i="9" s="1"/>
  <c r="G328" i="9"/>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E318" i="9" s="1"/>
  <c r="B318" i="9" s="1"/>
  <c r="G318" i="9"/>
  <c r="F318" i="9"/>
  <c r="H317" i="9"/>
  <c r="G317" i="9"/>
  <c r="F317" i="9"/>
  <c r="E317" i="9"/>
  <c r="B317" i="9" s="1"/>
  <c r="F316" i="9"/>
  <c r="F315" i="9"/>
  <c r="F314" i="9"/>
  <c r="H313" i="9"/>
  <c r="G313" i="9"/>
  <c r="E313" i="9" s="1"/>
  <c r="B313" i="9" s="1"/>
  <c r="F313" i="9"/>
  <c r="H312" i="9"/>
  <c r="G312" i="9"/>
  <c r="E312" i="9" s="1"/>
  <c r="B312" i="9" s="1"/>
  <c r="F312" i="9"/>
  <c r="H311" i="9"/>
  <c r="E311" i="9" s="1"/>
  <c r="B311" i="9" s="1"/>
  <c r="G311" i="9"/>
  <c r="F311" i="9"/>
  <c r="F310" i="9"/>
  <c r="F309" i="9"/>
  <c r="F308" i="9"/>
  <c r="H307" i="9"/>
  <c r="G307" i="9"/>
  <c r="E307" i="9" s="1"/>
  <c r="B307" i="9" s="1"/>
  <c r="F307" i="9"/>
  <c r="F306" i="9"/>
  <c r="H305" i="9"/>
  <c r="G305" i="9"/>
  <c r="F305" i="9"/>
  <c r="E305" i="9"/>
  <c r="B305" i="9" s="1"/>
  <c r="H304" i="9"/>
  <c r="G304" i="9"/>
  <c r="F304" i="9"/>
  <c r="E304" i="9"/>
  <c r="B304" i="9"/>
  <c r="H303" i="9"/>
  <c r="G303" i="9"/>
  <c r="F303" i="9"/>
  <c r="E303" i="9"/>
  <c r="B303" i="9" s="1"/>
  <c r="F302" i="9"/>
  <c r="F301" i="9"/>
  <c r="F300" i="9"/>
  <c r="F299" i="9"/>
  <c r="F298" i="9" s="1"/>
  <c r="F297" i="9"/>
  <c r="L296" i="9"/>
  <c r="H296" i="9"/>
  <c r="F296" i="9"/>
  <c r="F295" i="9"/>
  <c r="I294" i="9"/>
  <c r="H294" i="9"/>
  <c r="E294" i="9" s="1"/>
  <c r="B294" i="9" s="1"/>
  <c r="F294" i="9"/>
  <c r="E293" i="9"/>
  <c r="M292" i="9"/>
  <c r="L292" i="9"/>
  <c r="F292" i="9" s="1"/>
  <c r="B292" i="9" s="1"/>
  <c r="E292" i="9"/>
  <c r="M291" i="9"/>
  <c r="F291" i="9" s="1"/>
  <c r="B291" i="9" s="1"/>
  <c r="L291" i="9"/>
  <c r="E291" i="9"/>
  <c r="M290" i="9"/>
  <c r="L290" i="9"/>
  <c r="F290" i="9"/>
  <c r="E290" i="9"/>
  <c r="B290" i="9" s="1"/>
  <c r="M289" i="9"/>
  <c r="L289" i="9"/>
  <c r="F289" i="9"/>
  <c r="B289" i="9" s="1"/>
  <c r="E289" i="9"/>
  <c r="M288" i="9"/>
  <c r="L288" i="9"/>
  <c r="F288" i="9" s="1"/>
  <c r="B288" i="9" s="1"/>
  <c r="E288" i="9"/>
  <c r="M287" i="9"/>
  <c r="F287" i="9" s="1"/>
  <c r="B287" i="9" s="1"/>
  <c r="L287" i="9"/>
  <c r="E287" i="9"/>
  <c r="M286" i="9"/>
  <c r="L286" i="9"/>
  <c r="F286" i="9"/>
  <c r="E286" i="9"/>
  <c r="B286" i="9" s="1"/>
  <c r="M285" i="9"/>
  <c r="L285" i="9"/>
  <c r="F285" i="9"/>
  <c r="B285" i="9" s="1"/>
  <c r="E285" i="9"/>
  <c r="M284" i="9"/>
  <c r="L284" i="9"/>
  <c r="F284" i="9" s="1"/>
  <c r="B284" i="9" s="1"/>
  <c r="E284" i="9"/>
  <c r="M283" i="9"/>
  <c r="F283" i="9" s="1"/>
  <c r="B283" i="9" s="1"/>
  <c r="L283" i="9"/>
  <c r="E283" i="9"/>
  <c r="M282" i="9"/>
  <c r="L282" i="9"/>
  <c r="F282" i="9"/>
  <c r="E282" i="9"/>
  <c r="B282" i="9" s="1"/>
  <c r="M281" i="9"/>
  <c r="L281" i="9"/>
  <c r="F281" i="9"/>
  <c r="B281" i="9" s="1"/>
  <c r="E281" i="9"/>
  <c r="M280" i="9"/>
  <c r="L280" i="9"/>
  <c r="F280" i="9" s="1"/>
  <c r="B280" i="9" s="1"/>
  <c r="E280" i="9"/>
  <c r="M279" i="9"/>
  <c r="F279" i="9" s="1"/>
  <c r="B279" i="9" s="1"/>
  <c r="L279" i="9"/>
  <c r="E279" i="9"/>
  <c r="M278" i="9"/>
  <c r="L278" i="9"/>
  <c r="F278" i="9"/>
  <c r="E278" i="9"/>
  <c r="B278" i="9" s="1"/>
  <c r="M277" i="9"/>
  <c r="L277" i="9"/>
  <c r="F277" i="9" s="1"/>
  <c r="B277" i="9" s="1"/>
  <c r="E277" i="9"/>
  <c r="M276" i="9"/>
  <c r="L276" i="9"/>
  <c r="F276" i="9" s="1"/>
  <c r="B276" i="9" s="1"/>
  <c r="E276" i="9"/>
  <c r="M275" i="9"/>
  <c r="F275" i="9" s="1"/>
  <c r="B275" i="9" s="1"/>
  <c r="L275" i="9"/>
  <c r="E275" i="9"/>
  <c r="M274" i="9"/>
  <c r="L274" i="9"/>
  <c r="F274" i="9"/>
  <c r="E274" i="9"/>
  <c r="B274" i="9" s="1"/>
  <c r="M273" i="9"/>
  <c r="L273" i="9"/>
  <c r="F273" i="9" s="1"/>
  <c r="B273" i="9" s="1"/>
  <c r="E273" i="9"/>
  <c r="M272" i="9"/>
  <c r="L272" i="9"/>
  <c r="F272" i="9" s="1"/>
  <c r="B272" i="9" s="1"/>
  <c r="E272" i="9"/>
  <c r="M271" i="9"/>
  <c r="F271" i="9" s="1"/>
  <c r="B271" i="9" s="1"/>
  <c r="L271" i="9"/>
  <c r="E271" i="9"/>
  <c r="M270" i="9"/>
  <c r="L270" i="9"/>
  <c r="F270" i="9"/>
  <c r="E270" i="9"/>
  <c r="B270" i="9" s="1"/>
  <c r="M269" i="9"/>
  <c r="L269" i="9"/>
  <c r="F269" i="9" s="1"/>
  <c r="B269" i="9" s="1"/>
  <c r="E269" i="9"/>
  <c r="M268" i="9"/>
  <c r="L268" i="9"/>
  <c r="F268" i="9" s="1"/>
  <c r="B268" i="9" s="1"/>
  <c r="E268" i="9"/>
  <c r="M267" i="9"/>
  <c r="F267" i="9" s="1"/>
  <c r="B267" i="9" s="1"/>
  <c r="L267" i="9"/>
  <c r="E267" i="9"/>
  <c r="M266" i="9"/>
  <c r="L266" i="9"/>
  <c r="F266" i="9"/>
  <c r="E266" i="9"/>
  <c r="B266" i="9" s="1"/>
  <c r="M265" i="9"/>
  <c r="L265" i="9"/>
  <c r="F265" i="9" s="1"/>
  <c r="B265" i="9" s="1"/>
  <c r="E265" i="9"/>
  <c r="M264" i="9"/>
  <c r="L264" i="9"/>
  <c r="F264" i="9" s="1"/>
  <c r="B264" i="9" s="1"/>
  <c r="E264" i="9"/>
  <c r="M263" i="9"/>
  <c r="L263" i="9"/>
  <c r="F263" i="9" s="1"/>
  <c r="B263" i="9" s="1"/>
  <c r="E263" i="9"/>
  <c r="M262" i="9"/>
  <c r="L262" i="9"/>
  <c r="F262" i="9"/>
  <c r="E262" i="9"/>
  <c r="B262" i="9" s="1"/>
  <c r="M261" i="9"/>
  <c r="L261" i="9"/>
  <c r="F261" i="9" s="1"/>
  <c r="B261" i="9" s="1"/>
  <c r="E261" i="9"/>
  <c r="M260" i="9"/>
  <c r="L260" i="9"/>
  <c r="F260" i="9" s="1"/>
  <c r="B260" i="9" s="1"/>
  <c r="E260" i="9"/>
  <c r="M259" i="9"/>
  <c r="F259" i="9" s="1"/>
  <c r="L259" i="9"/>
  <c r="E259" i="9"/>
  <c r="B259" i="9" s="1"/>
  <c r="M258" i="9"/>
  <c r="L258" i="9"/>
  <c r="F258" i="9"/>
  <c r="E258" i="9"/>
  <c r="B258" i="9" s="1"/>
  <c r="M257" i="9"/>
  <c r="L257" i="9"/>
  <c r="F257" i="9" s="1"/>
  <c r="B257" i="9" s="1"/>
  <c r="E257" i="9"/>
  <c r="M256" i="9"/>
  <c r="L256" i="9"/>
  <c r="F256" i="9" s="1"/>
  <c r="B256" i="9" s="1"/>
  <c r="E256" i="9"/>
  <c r="M255" i="9"/>
  <c r="F255" i="9" s="1"/>
  <c r="L255" i="9"/>
  <c r="E255" i="9"/>
  <c r="B255" i="9" s="1"/>
  <c r="M254" i="9"/>
  <c r="L254" i="9"/>
  <c r="F254" i="9"/>
  <c r="E254" i="9"/>
  <c r="B254" i="9" s="1"/>
  <c r="M253" i="9"/>
  <c r="L253" i="9"/>
  <c r="F253" i="9" s="1"/>
  <c r="B253" i="9" s="1"/>
  <c r="E253" i="9"/>
  <c r="M252" i="9"/>
  <c r="L252" i="9"/>
  <c r="F252" i="9" s="1"/>
  <c r="B252" i="9" s="1"/>
  <c r="E252" i="9"/>
  <c r="M251" i="9"/>
  <c r="L251" i="9"/>
  <c r="F251" i="9" s="1"/>
  <c r="E251" i="9"/>
  <c r="M250" i="9"/>
  <c r="L250" i="9"/>
  <c r="F250" i="9"/>
  <c r="E250" i="9"/>
  <c r="B250" i="9" s="1"/>
  <c r="M249" i="9"/>
  <c r="L249" i="9"/>
  <c r="F249" i="9" s="1"/>
  <c r="B249" i="9" s="1"/>
  <c r="E249" i="9"/>
  <c r="M248" i="9"/>
  <c r="L248" i="9"/>
  <c r="F248" i="9" s="1"/>
  <c r="B248" i="9" s="1"/>
  <c r="E248" i="9"/>
  <c r="M247" i="9"/>
  <c r="L247" i="9"/>
  <c r="F247" i="9" s="1"/>
  <c r="E247" i="9"/>
  <c r="M246" i="9"/>
  <c r="L246" i="9"/>
  <c r="F246" i="9" s="1"/>
  <c r="B246" i="9" s="1"/>
  <c r="E246" i="9"/>
  <c r="M245" i="9"/>
  <c r="L245" i="9"/>
  <c r="F245" i="9" s="1"/>
  <c r="B245" i="9" s="1"/>
  <c r="E245" i="9"/>
  <c r="M244" i="9"/>
  <c r="L244" i="9"/>
  <c r="E244" i="9"/>
  <c r="M243" i="9"/>
  <c r="L243" i="9"/>
  <c r="F243" i="9"/>
  <c r="E243" i="9"/>
  <c r="B243" i="9" s="1"/>
  <c r="M242" i="9"/>
  <c r="L242" i="9"/>
  <c r="F242" i="9" s="1"/>
  <c r="B242" i="9" s="1"/>
  <c r="E242" i="9"/>
  <c r="M241" i="9"/>
  <c r="L241" i="9"/>
  <c r="F241" i="9" s="1"/>
  <c r="B241" i="9" s="1"/>
  <c r="E241" i="9"/>
  <c r="M240" i="9"/>
  <c r="F240" i="9" s="1"/>
  <c r="L240" i="9"/>
  <c r="E240" i="9"/>
  <c r="B240" i="9" s="1"/>
  <c r="M239" i="9"/>
  <c r="L239" i="9"/>
  <c r="F239" i="9" s="1"/>
  <c r="E239" i="9"/>
  <c r="B239" i="9" s="1"/>
  <c r="M238" i="9"/>
  <c r="L238" i="9"/>
  <c r="F238" i="9" s="1"/>
  <c r="B238" i="9" s="1"/>
  <c r="E238" i="9"/>
  <c r="M237" i="9"/>
  <c r="L237" i="9"/>
  <c r="E237" i="9"/>
  <c r="M236" i="9"/>
  <c r="L236" i="9"/>
  <c r="F236" i="9" s="1"/>
  <c r="B236" i="9" s="1"/>
  <c r="E236" i="9"/>
  <c r="M235" i="9"/>
  <c r="L235" i="9"/>
  <c r="F235" i="9" s="1"/>
  <c r="B235" i="9" s="1"/>
  <c r="E235" i="9"/>
  <c r="M234" i="9"/>
  <c r="L234" i="9"/>
  <c r="F234" i="9" s="1"/>
  <c r="E234" i="9"/>
  <c r="M233" i="9"/>
  <c r="L233" i="9"/>
  <c r="F233" i="9" s="1"/>
  <c r="B233" i="9" s="1"/>
  <c r="E233" i="9"/>
  <c r="M232" i="9"/>
  <c r="L232" i="9"/>
  <c r="F232" i="9" s="1"/>
  <c r="B232" i="9" s="1"/>
  <c r="E232" i="9"/>
  <c r="M231" i="9"/>
  <c r="F231" i="9" s="1"/>
  <c r="L231" i="9"/>
  <c r="E231" i="9"/>
  <c r="B231" i="9" s="1"/>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E78" i="9" s="1"/>
  <c r="B78" i="9" s="1"/>
  <c r="F78" i="9"/>
  <c r="H77" i="9"/>
  <c r="G77" i="9"/>
  <c r="E77" i="9" s="1"/>
  <c r="B77" i="9" s="1"/>
  <c r="F77" i="9"/>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E71" i="9" s="1"/>
  <c r="B71" i="9" s="1"/>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E37" i="9" s="1"/>
  <c r="B37" i="9" s="1"/>
  <c r="F37" i="9"/>
  <c r="H36" i="9"/>
  <c r="G36" i="9"/>
  <c r="F36" i="9"/>
  <c r="H35" i="9"/>
  <c r="G35" i="9"/>
  <c r="F35" i="9"/>
  <c r="E35" i="9"/>
  <c r="B35" i="9" s="1"/>
  <c r="H34" i="9"/>
  <c r="G34" i="9"/>
  <c r="E34" i="9" s="1"/>
  <c r="B34" i="9" s="1"/>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E27" i="9" s="1"/>
  <c r="B27" i="9" s="1"/>
  <c r="F27" i="9"/>
  <c r="H26" i="9"/>
  <c r="G26" i="9"/>
  <c r="E26" i="9" s="1"/>
  <c r="B26" i="9" s="1"/>
  <c r="F26" i="9"/>
  <c r="H25" i="9"/>
  <c r="E25" i="9" s="1"/>
  <c r="B25" i="9" s="1"/>
  <c r="G25" i="9"/>
  <c r="F25" i="9"/>
  <c r="F24" i="9"/>
  <c r="F4" i="9"/>
  <c r="O3" i="9"/>
  <c r="G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37" i="8"/>
  <c r="C1614" i="1" s="1"/>
  <c r="D27" i="8"/>
  <c r="C1604" i="1" s="1"/>
  <c r="D18" i="8"/>
  <c r="C1595" i="1" s="1"/>
  <c r="D8" i="8"/>
  <c r="C1585" i="1" s="1"/>
  <c r="E44" i="7"/>
  <c r="D1577" i="1" s="1"/>
  <c r="D44" i="7"/>
  <c r="C1577" i="1" s="1"/>
  <c r="E39" i="7"/>
  <c r="D1572" i="1" s="1"/>
  <c r="D39" i="7"/>
  <c r="E30" i="7"/>
  <c r="D1563" i="1" s="1"/>
  <c r="D30" i="7"/>
  <c r="C1563" i="1" s="1"/>
  <c r="E23" i="7"/>
  <c r="D1556" i="1" s="1"/>
  <c r="D23" i="7"/>
  <c r="C1556" i="1" s="1"/>
  <c r="D22" i="7"/>
  <c r="C1555" i="1" s="1"/>
  <c r="E14" i="7"/>
  <c r="D1547" i="1" s="1"/>
  <c r="D14" i="7"/>
  <c r="C1547" i="1" s="1"/>
  <c r="E7" i="7"/>
  <c r="D1540" i="1" s="1"/>
  <c r="D7" i="7"/>
  <c r="E6" i="7"/>
  <c r="D1539" i="1" s="1"/>
  <c r="F140" i="6"/>
  <c r="F139" i="6"/>
  <c r="F138" i="6"/>
  <c r="F137" i="6"/>
  <c r="F136" i="6"/>
  <c r="F135" i="6"/>
  <c r="F134" i="6"/>
  <c r="F133" i="6"/>
  <c r="F132" i="6"/>
  <c r="F131" i="6"/>
  <c r="E130" i="6"/>
  <c r="D130" i="6"/>
  <c r="D129" i="6" s="1"/>
  <c r="F128" i="6"/>
  <c r="F127" i="6"/>
  <c r="F126" i="6"/>
  <c r="F125" i="6"/>
  <c r="F124" i="6"/>
  <c r="F123" i="6"/>
  <c r="E122" i="6"/>
  <c r="D1518" i="1" s="1"/>
  <c r="D122" i="6"/>
  <c r="F121" i="6"/>
  <c r="F120" i="6"/>
  <c r="F119" i="6"/>
  <c r="F118" i="6"/>
  <c r="E118" i="6"/>
  <c r="D1514" i="1" s="1"/>
  <c r="D118" i="6"/>
  <c r="C1514" i="1" s="1"/>
  <c r="F117" i="6"/>
  <c r="F116" i="6"/>
  <c r="F115" i="6"/>
  <c r="E115" i="6"/>
  <c r="D1511" i="1" s="1"/>
  <c r="D115" i="6"/>
  <c r="E114" i="6"/>
  <c r="D1510"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D89" i="6" s="1"/>
  <c r="F93" i="6"/>
  <c r="F92" i="6"/>
  <c r="F91" i="6"/>
  <c r="F90"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1439" i="1" s="1"/>
  <c r="H1439" i="1" s="1"/>
  <c r="D43" i="6"/>
  <c r="F43" i="6" s="1"/>
  <c r="F42" i="6"/>
  <c r="F41" i="6"/>
  <c r="F40" i="6"/>
  <c r="F39" i="6"/>
  <c r="E39" i="6"/>
  <c r="D39" i="6"/>
  <c r="F38" i="6"/>
  <c r="F37" i="6"/>
  <c r="E36" i="6"/>
  <c r="D36" i="6"/>
  <c r="F36" i="6" s="1"/>
  <c r="F34" i="6"/>
  <c r="F33" i="6"/>
  <c r="F32" i="6"/>
  <c r="F31" i="6"/>
  <c r="F30" i="6"/>
  <c r="F29" i="6"/>
  <c r="E28" i="6"/>
  <c r="D1424" i="1" s="1"/>
  <c r="H1424"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1402" i="1" s="1"/>
  <c r="H1402" i="1"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D1300" i="1" s="1"/>
  <c r="H1300" i="1" s="1"/>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1259" i="1"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3" i="5"/>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190" i="1" s="1"/>
  <c r="H1190" i="1" s="1"/>
  <c r="D186" i="5"/>
  <c r="F186" i="5" s="1"/>
  <c r="F185" i="5"/>
  <c r="F184" i="5"/>
  <c r="F183" i="5"/>
  <c r="F182" i="5"/>
  <c r="E181" i="5"/>
  <c r="D181" i="5"/>
  <c r="F181" i="5" s="1"/>
  <c r="F180" i="5"/>
  <c r="F179" i="5"/>
  <c r="D178" i="5"/>
  <c r="F174" i="5"/>
  <c r="F173" i="5"/>
  <c r="F172" i="5"/>
  <c r="E171" i="5"/>
  <c r="D1176" i="1" s="1"/>
  <c r="H1176" i="1" s="1"/>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F146" i="5"/>
  <c r="F145" i="5"/>
  <c r="F144" i="5"/>
  <c r="E143" i="5"/>
  <c r="D143" i="5"/>
  <c r="F143" i="5" s="1"/>
  <c r="F142" i="5"/>
  <c r="F141" i="5"/>
  <c r="F140" i="5"/>
  <c r="F139" i="5"/>
  <c r="F138" i="5"/>
  <c r="F137" i="5"/>
  <c r="F136" i="5"/>
  <c r="E136" i="5"/>
  <c r="D136" i="5"/>
  <c r="E135" i="5"/>
  <c r="D1140" i="1" s="1"/>
  <c r="H1140" i="1" s="1"/>
  <c r="D135" i="5"/>
  <c r="F135" i="5" s="1"/>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1" i="1" s="1"/>
  <c r="D598" i="4"/>
  <c r="D597" i="4"/>
  <c r="F597" i="4" s="1"/>
  <c r="F596" i="4"/>
  <c r="F595" i="4"/>
  <c r="F594" i="4"/>
  <c r="E594" i="4"/>
  <c r="E584" i="4" s="1"/>
  <c r="D578" i="1" s="1"/>
  <c r="D594" i="4"/>
  <c r="F593" i="4"/>
  <c r="F592" i="4"/>
  <c r="F591" i="4"/>
  <c r="E591" i="4"/>
  <c r="D591" i="4"/>
  <c r="F590" i="4"/>
  <c r="F589" i="4"/>
  <c r="E589" i="4"/>
  <c r="D589" i="4"/>
  <c r="F588" i="4"/>
  <c r="F587" i="4"/>
  <c r="F586" i="4"/>
  <c r="E585" i="4"/>
  <c r="D585" i="4"/>
  <c r="F585" i="4" s="1"/>
  <c r="F583" i="4"/>
  <c r="F582" i="4"/>
  <c r="F581" i="4"/>
  <c r="E581" i="4"/>
  <c r="D581" i="4"/>
  <c r="F580" i="4"/>
  <c r="F579" i="4"/>
  <c r="F578" i="4"/>
  <c r="E578" i="4"/>
  <c r="D578" i="4"/>
  <c r="F577" i="4"/>
  <c r="F576" i="4"/>
  <c r="E575" i="4"/>
  <c r="D575" i="4"/>
  <c r="F575" i="4" s="1"/>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F529" i="4"/>
  <c r="E529" i="4"/>
  <c r="E522" i="4" s="1"/>
  <c r="D516" i="1" s="1"/>
  <c r="H516" i="1" s="1"/>
  <c r="D529" i="4"/>
  <c r="F528" i="4"/>
  <c r="F527" i="4"/>
  <c r="F526" i="4"/>
  <c r="E526" i="4"/>
  <c r="D526" i="4"/>
  <c r="F525" i="4"/>
  <c r="F524"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E491" i="4" s="1"/>
  <c r="D485" i="1" s="1"/>
  <c r="D502" i="4"/>
  <c r="F502" i="4" s="1"/>
  <c r="F501" i="4"/>
  <c r="F500" i="4"/>
  <c r="F499" i="4"/>
  <c r="F498" i="4"/>
  <c r="E497" i="4"/>
  <c r="D497" i="4"/>
  <c r="F497"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D460" i="1" s="1"/>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F428" i="4"/>
  <c r="E428" i="4"/>
  <c r="D428" i="4"/>
  <c r="F427" i="4"/>
  <c r="E427" i="4"/>
  <c r="E647" i="4" s="1"/>
  <c r="D641" i="1" s="1"/>
  <c r="D427" i="4"/>
  <c r="E426" i="4"/>
  <c r="D426" i="4"/>
  <c r="F426"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D373" i="4" s="1"/>
  <c r="F387" i="4"/>
  <c r="F386" i="4"/>
  <c r="F385" i="4"/>
  <c r="F384" i="4"/>
  <c r="F383" i="4"/>
  <c r="F382" i="4"/>
  <c r="F381" i="4"/>
  <c r="F380" i="4"/>
  <c r="F379" i="4"/>
  <c r="E379" i="4"/>
  <c r="D379" i="4"/>
  <c r="F378" i="4"/>
  <c r="F377" i="4"/>
  <c r="F376" i="4"/>
  <c r="F375" i="4"/>
  <c r="F374" i="4"/>
  <c r="E374" i="4"/>
  <c r="D374" i="4"/>
  <c r="E373" i="4"/>
  <c r="F372" i="4"/>
  <c r="F371" i="4"/>
  <c r="F370" i="4"/>
  <c r="F369" i="4"/>
  <c r="F368" i="4"/>
  <c r="F367" i="4"/>
  <c r="F366" i="4"/>
  <c r="E366" i="4"/>
  <c r="E361" i="4" s="1"/>
  <c r="D366" i="4"/>
  <c r="F365" i="4"/>
  <c r="F364" i="4"/>
  <c r="F363" i="4"/>
  <c r="E362" i="4"/>
  <c r="D362" i="4"/>
  <c r="F362" i="4" s="1"/>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D321"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E309" i="4" s="1"/>
  <c r="D314" i="4"/>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D273"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E231" i="4"/>
  <c r="D231" i="4"/>
  <c r="F231" i="4" s="1"/>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D203" i="4"/>
  <c r="E202" i="4"/>
  <c r="D202" i="4"/>
  <c r="F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F165" i="4" s="1"/>
  <c r="F163" i="4"/>
  <c r="F162" i="4"/>
  <c r="F161" i="4"/>
  <c r="E160" i="4"/>
  <c r="D160" i="4"/>
  <c r="F160" i="4" s="1"/>
  <c r="F159" i="4"/>
  <c r="F158" i="4"/>
  <c r="F157" i="4"/>
  <c r="F156" i="4"/>
  <c r="F155" i="4"/>
  <c r="E154" i="4"/>
  <c r="E153" i="4" s="1"/>
  <c r="D154" i="4"/>
  <c r="F154" i="4" s="1"/>
  <c r="D153" i="4"/>
  <c r="F151" i="4"/>
  <c r="F150" i="4"/>
  <c r="F149" i="4"/>
  <c r="F148" i="4"/>
  <c r="F147" i="4"/>
  <c r="F146" i="4"/>
  <c r="F145" i="4"/>
  <c r="F144" i="4"/>
  <c r="F143" i="4"/>
  <c r="F142" i="4"/>
  <c r="E141" i="4"/>
  <c r="D141" i="4"/>
  <c r="F141" i="4" s="1"/>
  <c r="E140" i="4"/>
  <c r="F139" i="4"/>
  <c r="F138" i="4"/>
  <c r="F137" i="4"/>
  <c r="F136" i="4"/>
  <c r="F135" i="4"/>
  <c r="E135" i="4"/>
  <c r="D135" i="4"/>
  <c r="E134" i="4"/>
  <c r="D134" i="4"/>
  <c r="F134" i="4" s="1"/>
  <c r="F133" i="4"/>
  <c r="F132" i="4"/>
  <c r="F131" i="4"/>
  <c r="F130" i="4"/>
  <c r="E129" i="4"/>
  <c r="D129" i="4"/>
  <c r="F129" i="4" s="1"/>
  <c r="F128" i="4"/>
  <c r="F127" i="4"/>
  <c r="E126" i="4"/>
  <c r="E125" i="4" s="1"/>
  <c r="D126" i="4"/>
  <c r="D125"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50" i="4" s="1"/>
  <c r="D49"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40" i="3"/>
  <c r="G40" i="3"/>
  <c r="B40" i="3"/>
  <c r="G39" i="3"/>
  <c r="B39" i="3"/>
  <c r="G38" i="3"/>
  <c r="B38" i="3"/>
  <c r="H37" i="3"/>
  <c r="G37" i="3"/>
  <c r="B37" i="3"/>
  <c r="I35" i="3"/>
  <c r="H35" i="3"/>
  <c r="G35" i="3"/>
  <c r="B35"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G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G1424" i="1"/>
  <c r="C1424" i="1"/>
  <c r="H1423" i="1"/>
  <c r="G1423" i="1"/>
  <c r="D1423" i="1"/>
  <c r="C1423" i="1"/>
  <c r="H1422" i="1"/>
  <c r="G1422" i="1"/>
  <c r="D1422" i="1"/>
  <c r="C1422" i="1"/>
  <c r="H1421" i="1"/>
  <c r="G1421" i="1"/>
  <c r="D1421" i="1"/>
  <c r="C1421" i="1"/>
  <c r="H1420" i="1"/>
  <c r="G1420" i="1"/>
  <c r="D1420" i="1"/>
  <c r="C1420" i="1"/>
  <c r="H1419" i="1"/>
  <c r="G1419" i="1"/>
  <c r="D1419" i="1"/>
  <c r="C1419" i="1"/>
  <c r="D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G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G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C1190" i="1"/>
  <c r="H1189" i="1"/>
  <c r="G1189" i="1"/>
  <c r="D1189" i="1"/>
  <c r="C1189" i="1"/>
  <c r="H1188" i="1"/>
  <c r="G1188" i="1"/>
  <c r="D1188" i="1"/>
  <c r="C1188" i="1"/>
  <c r="H1187" i="1"/>
  <c r="G1187" i="1"/>
  <c r="D1187" i="1"/>
  <c r="C1187" i="1"/>
  <c r="H1186" i="1"/>
  <c r="G1186" i="1"/>
  <c r="D1186" i="1"/>
  <c r="C1186" i="1"/>
  <c r="D1185" i="1"/>
  <c r="H1184" i="1"/>
  <c r="G1184" i="1"/>
  <c r="D1184" i="1"/>
  <c r="C1184" i="1"/>
  <c r="H1183" i="1"/>
  <c r="G1183" i="1"/>
  <c r="D1183" i="1"/>
  <c r="C1183" i="1"/>
  <c r="H1179" i="1"/>
  <c r="G1179" i="1"/>
  <c r="D1179" i="1"/>
  <c r="C1179" i="1"/>
  <c r="H1178" i="1"/>
  <c r="G1178" i="1"/>
  <c r="D1178" i="1"/>
  <c r="C1178" i="1"/>
  <c r="H1177" i="1"/>
  <c r="G1177" i="1"/>
  <c r="D1177" i="1"/>
  <c r="C1177" i="1"/>
  <c r="G1176" i="1"/>
  <c r="C1176" i="1"/>
  <c r="H1175" i="1"/>
  <c r="G1175" i="1"/>
  <c r="D1175" i="1"/>
  <c r="C1175" i="1"/>
  <c r="H1174" i="1"/>
  <c r="G1174" i="1"/>
  <c r="D1174" i="1"/>
  <c r="C1174" i="1"/>
  <c r="H1173" i="1"/>
  <c r="G1173" i="1"/>
  <c r="D1173" i="1"/>
  <c r="C1173" i="1"/>
  <c r="H1172" i="1"/>
  <c r="G1172" i="1"/>
  <c r="D1172" i="1"/>
  <c r="C1172" i="1"/>
  <c r="H1171" i="1"/>
  <c r="G1171" i="1"/>
  <c r="D1171" i="1"/>
  <c r="C1171" i="1"/>
  <c r="D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G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D1087" i="1"/>
  <c r="H1086" i="1"/>
  <c r="G1086" i="1"/>
  <c r="D1086" i="1"/>
  <c r="C1086" i="1"/>
  <c r="H1085" i="1"/>
  <c r="G1085" i="1"/>
  <c r="D1085" i="1"/>
  <c r="C1085" i="1"/>
  <c r="H1084" i="1"/>
  <c r="G1084" i="1"/>
  <c r="D1084" i="1"/>
  <c r="C1084" i="1"/>
  <c r="H1083" i="1"/>
  <c r="G1083" i="1"/>
  <c r="D1083" i="1"/>
  <c r="C1083" i="1"/>
  <c r="H1082" i="1"/>
  <c r="G1082" i="1"/>
  <c r="D1082" i="1"/>
  <c r="C1082" i="1"/>
  <c r="D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D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D650" i="1"/>
  <c r="G650" i="1" s="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G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G225" i="1"/>
  <c r="D225" i="1"/>
  <c r="H225" i="1" s="1"/>
  <c r="C225" i="1"/>
  <c r="G224" i="1"/>
  <c r="D224" i="1"/>
  <c r="H224" i="1" s="1"/>
  <c r="C224" i="1"/>
  <c r="D223" i="1"/>
  <c r="H223" i="1" s="1"/>
  <c r="C223" i="1"/>
  <c r="D222" i="1"/>
  <c r="H222" i="1" s="1"/>
  <c r="C222" i="1"/>
  <c r="G221" i="1"/>
  <c r="D221" i="1"/>
  <c r="H221" i="1" s="1"/>
  <c r="C221" i="1"/>
  <c r="G220" i="1"/>
  <c r="D220" i="1"/>
  <c r="H220" i="1" s="1"/>
  <c r="C220" i="1"/>
  <c r="D219" i="1"/>
  <c r="H219" i="1" s="1"/>
  <c r="C219" i="1"/>
  <c r="D218" i="1"/>
  <c r="H218" i="1" s="1"/>
  <c r="C218" i="1"/>
  <c r="G217" i="1"/>
  <c r="D217" i="1"/>
  <c r="H217" i="1" s="1"/>
  <c r="C217" i="1"/>
  <c r="G216" i="1"/>
  <c r="D216" i="1"/>
  <c r="H216" i="1" s="1"/>
  <c r="C216" i="1"/>
  <c r="D215" i="1"/>
  <c r="H215" i="1" s="1"/>
  <c r="C215" i="1"/>
  <c r="D214" i="1"/>
  <c r="H214" i="1" s="1"/>
  <c r="C214" i="1"/>
  <c r="G213" i="1"/>
  <c r="D213" i="1"/>
  <c r="H213" i="1" s="1"/>
  <c r="C213" i="1"/>
  <c r="G212" i="1"/>
  <c r="D212" i="1"/>
  <c r="H212" i="1" s="1"/>
  <c r="C212" i="1"/>
  <c r="D211" i="1"/>
  <c r="H211" i="1" s="1"/>
  <c r="C211" i="1"/>
  <c r="D210" i="1"/>
  <c r="H210" i="1" s="1"/>
  <c r="C210" i="1"/>
  <c r="G209" i="1"/>
  <c r="D209" i="1"/>
  <c r="H209" i="1" s="1"/>
  <c r="C209" i="1"/>
  <c r="G208" i="1"/>
  <c r="D208" i="1"/>
  <c r="H208" i="1" s="1"/>
  <c r="C208" i="1"/>
  <c r="D207" i="1"/>
  <c r="H207" i="1" s="1"/>
  <c r="C207" i="1"/>
  <c r="D206" i="1"/>
  <c r="H206" i="1" s="1"/>
  <c r="C206" i="1"/>
  <c r="G205" i="1"/>
  <c r="D205" i="1"/>
  <c r="H205" i="1" s="1"/>
  <c r="C205" i="1"/>
  <c r="G204" i="1"/>
  <c r="D204" i="1"/>
  <c r="H204" i="1" s="1"/>
  <c r="C204" i="1"/>
  <c r="D203" i="1"/>
  <c r="H203" i="1" s="1"/>
  <c r="C203" i="1"/>
  <c r="D202" i="1"/>
  <c r="H202" i="1" s="1"/>
  <c r="C202" i="1"/>
  <c r="G201" i="1"/>
  <c r="D201" i="1"/>
  <c r="H201" i="1" s="1"/>
  <c r="C201" i="1"/>
  <c r="G200" i="1"/>
  <c r="D200" i="1"/>
  <c r="H200" i="1" s="1"/>
  <c r="C200" i="1"/>
  <c r="D199" i="1"/>
  <c r="H199" i="1" s="1"/>
  <c r="C199" i="1"/>
  <c r="D198" i="1"/>
  <c r="H198" i="1" s="1"/>
  <c r="C198" i="1"/>
  <c r="G197" i="1"/>
  <c r="D197" i="1"/>
  <c r="H197" i="1" s="1"/>
  <c r="C197" i="1"/>
  <c r="G196" i="1"/>
  <c r="D196" i="1"/>
  <c r="H196" i="1" s="1"/>
  <c r="C196" i="1"/>
  <c r="D195" i="1"/>
  <c r="H195" i="1" s="1"/>
  <c r="C195" i="1"/>
  <c r="D194" i="1"/>
  <c r="H194" i="1" s="1"/>
  <c r="C194" i="1"/>
  <c r="G193" i="1"/>
  <c r="D193" i="1"/>
  <c r="H193" i="1" s="1"/>
  <c r="C193" i="1"/>
  <c r="G192" i="1"/>
  <c r="D192" i="1"/>
  <c r="H192" i="1" s="1"/>
  <c r="C192" i="1"/>
  <c r="D191" i="1"/>
  <c r="H191" i="1" s="1"/>
  <c r="C191" i="1"/>
  <c r="D190" i="1"/>
  <c r="H190" i="1" s="1"/>
  <c r="C190" i="1"/>
  <c r="G189" i="1"/>
  <c r="D189" i="1"/>
  <c r="H189" i="1" s="1"/>
  <c r="C189" i="1"/>
  <c r="G188" i="1"/>
  <c r="D188" i="1"/>
  <c r="H188" i="1" s="1"/>
  <c r="C188" i="1"/>
  <c r="D187" i="1"/>
  <c r="H187" i="1" s="1"/>
  <c r="C187" i="1"/>
  <c r="D186" i="1"/>
  <c r="H186" i="1" s="1"/>
  <c r="C186" i="1"/>
  <c r="G185" i="1"/>
  <c r="D185" i="1"/>
  <c r="H185" i="1" s="1"/>
  <c r="C185" i="1"/>
  <c r="G184" i="1"/>
  <c r="D184" i="1"/>
  <c r="H184" i="1" s="1"/>
  <c r="C184" i="1"/>
  <c r="D183" i="1"/>
  <c r="H183" i="1" s="1"/>
  <c r="C183" i="1"/>
  <c r="D182" i="1"/>
  <c r="H182" i="1" s="1"/>
  <c r="C182" i="1"/>
  <c r="G181" i="1"/>
  <c r="D181" i="1"/>
  <c r="H181" i="1" s="1"/>
  <c r="C181" i="1"/>
  <c r="G180" i="1"/>
  <c r="D180" i="1"/>
  <c r="H180" i="1" s="1"/>
  <c r="C180" i="1"/>
  <c r="D179" i="1"/>
  <c r="H179" i="1" s="1"/>
  <c r="C179" i="1"/>
  <c r="D178" i="1"/>
  <c r="H178" i="1" s="1"/>
  <c r="C178" i="1"/>
  <c r="G177" i="1"/>
  <c r="D177" i="1"/>
  <c r="H177" i="1" s="1"/>
  <c r="C177" i="1"/>
  <c r="G176" i="1"/>
  <c r="D176" i="1"/>
  <c r="H176" i="1" s="1"/>
  <c r="C176" i="1"/>
  <c r="D175" i="1"/>
  <c r="H175" i="1" s="1"/>
  <c r="C175" i="1"/>
  <c r="D174" i="1"/>
  <c r="H174" i="1" s="1"/>
  <c r="C174" i="1"/>
  <c r="G173" i="1"/>
  <c r="D173" i="1"/>
  <c r="H173" i="1" s="1"/>
  <c r="C173" i="1"/>
  <c r="G172" i="1"/>
  <c r="D172" i="1"/>
  <c r="H172" i="1" s="1"/>
  <c r="C172" i="1"/>
  <c r="D171" i="1"/>
  <c r="H171" i="1" s="1"/>
  <c r="C171" i="1"/>
  <c r="D170" i="1"/>
  <c r="H170" i="1" s="1"/>
  <c r="C170" i="1"/>
  <c r="G169" i="1"/>
  <c r="D169" i="1"/>
  <c r="H169" i="1" s="1"/>
  <c r="C169" i="1"/>
  <c r="G168" i="1"/>
  <c r="D168" i="1"/>
  <c r="H168" i="1" s="1"/>
  <c r="C168" i="1"/>
  <c r="D167" i="1"/>
  <c r="H167" i="1" s="1"/>
  <c r="C167" i="1"/>
  <c r="D166" i="1"/>
  <c r="H166" i="1" s="1"/>
  <c r="C166" i="1"/>
  <c r="G165" i="1"/>
  <c r="D165" i="1"/>
  <c r="H165" i="1" s="1"/>
  <c r="C165" i="1"/>
  <c r="G164" i="1"/>
  <c r="D164" i="1"/>
  <c r="H164" i="1" s="1"/>
  <c r="C164" i="1"/>
  <c r="D163" i="1"/>
  <c r="H163" i="1" s="1"/>
  <c r="C163" i="1"/>
  <c r="D162" i="1"/>
  <c r="H162" i="1" s="1"/>
  <c r="C162" i="1"/>
  <c r="G161" i="1"/>
  <c r="D161" i="1"/>
  <c r="H161" i="1" s="1"/>
  <c r="C161" i="1"/>
  <c r="D159" i="1"/>
  <c r="C159" i="1"/>
  <c r="D158" i="1"/>
  <c r="C158" i="1"/>
  <c r="D157" i="1"/>
  <c r="C157" i="1"/>
  <c r="D156" i="1"/>
  <c r="C156" i="1"/>
  <c r="D155" i="1"/>
  <c r="C155" i="1"/>
  <c r="D154" i="1"/>
  <c r="C154" i="1"/>
  <c r="D153" i="1"/>
  <c r="C153" i="1"/>
  <c r="D152" i="1"/>
  <c r="C152" i="1"/>
  <c r="D151" i="1"/>
  <c r="C151" i="1"/>
  <c r="D150" i="1"/>
  <c r="C150" i="1"/>
  <c r="C149" i="1"/>
  <c r="D147" i="1"/>
  <c r="G147" i="1" s="1"/>
  <c r="C147" i="1"/>
  <c r="H146" i="1"/>
  <c r="D146" i="1"/>
  <c r="G146" i="1" s="1"/>
  <c r="C146" i="1"/>
  <c r="H145" i="1"/>
  <c r="D145" i="1"/>
  <c r="G145" i="1" s="1"/>
  <c r="C145" i="1"/>
  <c r="D144" i="1"/>
  <c r="G144" i="1" s="1"/>
  <c r="C144" i="1"/>
  <c r="D143" i="1"/>
  <c r="G143" i="1" s="1"/>
  <c r="C143" i="1"/>
  <c r="H142" i="1"/>
  <c r="D142" i="1"/>
  <c r="G142" i="1" s="1"/>
  <c r="C142" i="1"/>
  <c r="H141" i="1"/>
  <c r="D141" i="1"/>
  <c r="G141" i="1" s="1"/>
  <c r="C141" i="1"/>
  <c r="D140" i="1"/>
  <c r="G140" i="1" s="1"/>
  <c r="C140" i="1"/>
  <c r="D139" i="1"/>
  <c r="G139" i="1" s="1"/>
  <c r="C139" i="1"/>
  <c r="H138" i="1"/>
  <c r="D138" i="1"/>
  <c r="G138" i="1" s="1"/>
  <c r="C138" i="1"/>
  <c r="H137" i="1"/>
  <c r="D137" i="1"/>
  <c r="G137" i="1" s="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7" i="1"/>
  <c r="H77" i="1" s="1"/>
  <c r="C77" i="1"/>
  <c r="G76" i="1"/>
  <c r="D76" i="1"/>
  <c r="H76" i="1" s="1"/>
  <c r="C76" i="1"/>
  <c r="G75" i="1"/>
  <c r="D75" i="1"/>
  <c r="H75" i="1" s="1"/>
  <c r="C75" i="1"/>
  <c r="G74" i="1"/>
  <c r="D74" i="1"/>
  <c r="H74" i="1" s="1"/>
  <c r="C74" i="1"/>
  <c r="D73" i="1"/>
  <c r="H73" i="1" s="1"/>
  <c r="C73" i="1"/>
  <c r="G72" i="1"/>
  <c r="D72" i="1"/>
  <c r="H72" i="1" s="1"/>
  <c r="C72" i="1"/>
  <c r="G71" i="1"/>
  <c r="D71" i="1"/>
  <c r="H71" i="1" s="1"/>
  <c r="C71" i="1"/>
  <c r="G70" i="1"/>
  <c r="D70" i="1"/>
  <c r="H70" i="1" s="1"/>
  <c r="C70" i="1"/>
  <c r="D69" i="1"/>
  <c r="H69" i="1" s="1"/>
  <c r="C69" i="1"/>
  <c r="G68" i="1"/>
  <c r="D68" i="1"/>
  <c r="H68" i="1" s="1"/>
  <c r="C68" i="1"/>
  <c r="G67" i="1"/>
  <c r="D67" i="1"/>
  <c r="H67" i="1" s="1"/>
  <c r="C67" i="1"/>
  <c r="G66" i="1"/>
  <c r="D66" i="1"/>
  <c r="H66" i="1" s="1"/>
  <c r="C66" i="1"/>
  <c r="D65" i="1"/>
  <c r="H65" i="1" s="1"/>
  <c r="C65" i="1"/>
  <c r="G64" i="1"/>
  <c r="D64" i="1"/>
  <c r="H64" i="1" s="1"/>
  <c r="C64" i="1"/>
  <c r="G63" i="1"/>
  <c r="D63" i="1"/>
  <c r="H63" i="1" s="1"/>
  <c r="C63" i="1"/>
  <c r="G62" i="1"/>
  <c r="D62" i="1"/>
  <c r="H62" i="1" s="1"/>
  <c r="C62" i="1"/>
  <c r="D61" i="1"/>
  <c r="H61" i="1" s="1"/>
  <c r="C61" i="1"/>
  <c r="G60" i="1"/>
  <c r="D60" i="1"/>
  <c r="H60" i="1" s="1"/>
  <c r="C60" i="1"/>
  <c r="G59" i="1"/>
  <c r="D59" i="1"/>
  <c r="H59" i="1" s="1"/>
  <c r="C59" i="1"/>
  <c r="G58" i="1"/>
  <c r="D58" i="1"/>
  <c r="H58" i="1" s="1"/>
  <c r="C58" i="1"/>
  <c r="D57" i="1"/>
  <c r="H57" i="1" s="1"/>
  <c r="C57" i="1"/>
  <c r="G56" i="1"/>
  <c r="D56" i="1"/>
  <c r="H56" i="1" s="1"/>
  <c r="C56" i="1"/>
  <c r="G55" i="1"/>
  <c r="D55" i="1"/>
  <c r="H55" i="1" s="1"/>
  <c r="C55" i="1"/>
  <c r="G54" i="1"/>
  <c r="D54" i="1"/>
  <c r="H54" i="1" s="1"/>
  <c r="C54" i="1"/>
  <c r="D53" i="1"/>
  <c r="H53" i="1" s="1"/>
  <c r="C53" i="1"/>
  <c r="G52" i="1"/>
  <c r="D52" i="1"/>
  <c r="H52" i="1" s="1"/>
  <c r="C52" i="1"/>
  <c r="G51" i="1"/>
  <c r="D51" i="1"/>
  <c r="H51" i="1" s="1"/>
  <c r="C51" i="1"/>
  <c r="G50" i="1"/>
  <c r="D50" i="1"/>
  <c r="H50" i="1" s="1"/>
  <c r="C50" i="1"/>
  <c r="D49" i="1"/>
  <c r="H49" i="1" s="1"/>
  <c r="C49" i="1"/>
  <c r="G48" i="1"/>
  <c r="D48" i="1"/>
  <c r="H48" i="1" s="1"/>
  <c r="C48" i="1"/>
  <c r="G47" i="1"/>
  <c r="D47" i="1"/>
  <c r="H47" i="1" s="1"/>
  <c r="C47" i="1"/>
  <c r="G46" i="1"/>
  <c r="D46" i="1"/>
  <c r="H46" i="1" s="1"/>
  <c r="C46" i="1"/>
  <c r="D45" i="1"/>
  <c r="H45" i="1" s="1"/>
  <c r="C45" i="1"/>
  <c r="G44" i="1"/>
  <c r="D44" i="1"/>
  <c r="H44" i="1" s="1"/>
  <c r="C44" i="1"/>
  <c r="G43" i="1"/>
  <c r="D43" i="1"/>
  <c r="H43" i="1" s="1"/>
  <c r="C43" i="1"/>
  <c r="G42" i="1"/>
  <c r="D42" i="1"/>
  <c r="H42" i="1" s="1"/>
  <c r="C42" i="1"/>
  <c r="D41" i="1"/>
  <c r="H41" i="1" s="1"/>
  <c r="C41" i="1"/>
  <c r="G40" i="1"/>
  <c r="D40" i="1"/>
  <c r="H40" i="1" s="1"/>
  <c r="C40" i="1"/>
  <c r="G39" i="1"/>
  <c r="D39" i="1"/>
  <c r="H39" i="1" s="1"/>
  <c r="C39" i="1"/>
  <c r="G38" i="1"/>
  <c r="D38" i="1"/>
  <c r="H38" i="1" s="1"/>
  <c r="C38" i="1"/>
  <c r="D37" i="1"/>
  <c r="H37" i="1" s="1"/>
  <c r="C37" i="1"/>
  <c r="G36" i="1"/>
  <c r="D36" i="1"/>
  <c r="H36" i="1" s="1"/>
  <c r="C36" i="1"/>
  <c r="G35" i="1"/>
  <c r="D35" i="1"/>
  <c r="H35" i="1" s="1"/>
  <c r="C35" i="1"/>
  <c r="G34" i="1"/>
  <c r="D34" i="1"/>
  <c r="H34" i="1" s="1"/>
  <c r="C34" i="1"/>
  <c r="D33" i="1"/>
  <c r="H33" i="1" s="1"/>
  <c r="C33" i="1"/>
  <c r="G32" i="1"/>
  <c r="D32" i="1"/>
  <c r="H32" i="1" s="1"/>
  <c r="C32" i="1"/>
  <c r="G31" i="1"/>
  <c r="D31" i="1"/>
  <c r="H31" i="1" s="1"/>
  <c r="C31" i="1"/>
  <c r="G30" i="1"/>
  <c r="D30" i="1"/>
  <c r="H30" i="1" s="1"/>
  <c r="C30" i="1"/>
  <c r="D29" i="1"/>
  <c r="H29" i="1" s="1"/>
  <c r="C29" i="1"/>
  <c r="G28" i="1"/>
  <c r="D28" i="1"/>
  <c r="H28" i="1" s="1"/>
  <c r="C28" i="1"/>
  <c r="G27" i="1"/>
  <c r="D27" i="1"/>
  <c r="H27" i="1" s="1"/>
  <c r="C27" i="1"/>
  <c r="G26" i="1"/>
  <c r="D26" i="1"/>
  <c r="H26" i="1" s="1"/>
  <c r="C26" i="1"/>
  <c r="D25" i="1"/>
  <c r="H25" i="1" s="1"/>
  <c r="C25" i="1"/>
  <c r="G24" i="1"/>
  <c r="D24" i="1"/>
  <c r="H24" i="1" s="1"/>
  <c r="C24" i="1"/>
  <c r="G23" i="1"/>
  <c r="D23" i="1"/>
  <c r="H23" i="1" s="1"/>
  <c r="C23" i="1"/>
  <c r="D22" i="1"/>
  <c r="H22" i="1" s="1"/>
  <c r="C22" i="1"/>
  <c r="D21" i="1"/>
  <c r="H21" i="1" s="1"/>
  <c r="C21" i="1"/>
  <c r="G20" i="1"/>
  <c r="D20" i="1"/>
  <c r="H20" i="1" s="1"/>
  <c r="C20" i="1"/>
  <c r="G19" i="1"/>
  <c r="D19" i="1"/>
  <c r="H19" i="1" s="1"/>
  <c r="C19" i="1"/>
  <c r="D18" i="1"/>
  <c r="H18" i="1" s="1"/>
  <c r="C18" i="1"/>
  <c r="D17" i="1"/>
  <c r="H17" i="1" s="1"/>
  <c r="C17" i="1"/>
  <c r="G16" i="1"/>
  <c r="D16" i="1"/>
  <c r="H16" i="1" s="1"/>
  <c r="C16" i="1"/>
  <c r="G15" i="1"/>
  <c r="D15" i="1"/>
  <c r="H15" i="1" s="1"/>
  <c r="C15" i="1"/>
  <c r="D14" i="1"/>
  <c r="H14" i="1" s="1"/>
  <c r="C14" i="1"/>
  <c r="D13" i="1"/>
  <c r="H13" i="1" s="1"/>
  <c r="C13" i="1"/>
  <c r="G12" i="1"/>
  <c r="D12" i="1"/>
  <c r="H12" i="1" s="1"/>
  <c r="C12" i="1"/>
  <c r="G11" i="1"/>
  <c r="D11" i="1"/>
  <c r="H11" i="1" s="1"/>
  <c r="C11" i="1"/>
  <c r="D10" i="1"/>
  <c r="H10" i="1" s="1"/>
  <c r="C10" i="1"/>
  <c r="D9" i="1"/>
  <c r="H9" i="1" s="1"/>
  <c r="C9" i="1"/>
  <c r="G8" i="1"/>
  <c r="D8" i="1"/>
  <c r="H8" i="1" s="1"/>
  <c r="C8" i="1"/>
  <c r="G7" i="1"/>
  <c r="D7" i="1"/>
  <c r="H7" i="1" s="1"/>
  <c r="C7" i="1"/>
  <c r="D6" i="1"/>
  <c r="H6" i="1" s="1"/>
  <c r="C6" i="1"/>
  <c r="D5" i="1"/>
  <c r="H5" i="1" s="1"/>
  <c r="C5" i="1"/>
  <c r="G4" i="1"/>
  <c r="D4" i="1"/>
  <c r="H4" i="1" s="1"/>
  <c r="C4" i="1"/>
  <c r="G3" i="1"/>
  <c r="D3" i="1"/>
  <c r="H3" i="1" s="1"/>
  <c r="C3" i="1"/>
  <c r="G423" i="1" l="1"/>
  <c r="E322" i="9"/>
  <c r="B322" i="9" s="1"/>
  <c r="E31" i="9"/>
  <c r="B31" i="9" s="1"/>
  <c r="E36" i="9"/>
  <c r="B36" i="9" s="1"/>
  <c r="H1635" i="1"/>
  <c r="H737" i="1"/>
  <c r="E296" i="9"/>
  <c r="B296" i="9"/>
  <c r="F125" i="4"/>
  <c r="F126" i="4"/>
  <c r="E82" i="4"/>
  <c r="D78" i="1" s="1"/>
  <c r="E164" i="4"/>
  <c r="D160" i="1" s="1"/>
  <c r="E152" i="4"/>
  <c r="D148" i="1" s="1"/>
  <c r="F244" i="9"/>
  <c r="D149" i="1"/>
  <c r="F237" i="9"/>
  <c r="B237" i="9" s="1"/>
  <c r="G14" i="1"/>
  <c r="H152" i="1"/>
  <c r="G152" i="1"/>
  <c r="H156" i="1"/>
  <c r="G156" i="1"/>
  <c r="G5" i="1"/>
  <c r="G9" i="1"/>
  <c r="G13" i="1"/>
  <c r="G17" i="1"/>
  <c r="G21" i="1"/>
  <c r="G25" i="1"/>
  <c r="G29" i="1"/>
  <c r="G33" i="1"/>
  <c r="G37" i="1"/>
  <c r="G41" i="1"/>
  <c r="G45" i="1"/>
  <c r="G49" i="1"/>
  <c r="G53" i="1"/>
  <c r="G57" i="1"/>
  <c r="G61" i="1"/>
  <c r="G65" i="1"/>
  <c r="G69" i="1"/>
  <c r="G73" i="1"/>
  <c r="G77" i="1"/>
  <c r="H140" i="1"/>
  <c r="H144" i="1"/>
  <c r="G163" i="1"/>
  <c r="G167" i="1"/>
  <c r="G171" i="1"/>
  <c r="G175" i="1"/>
  <c r="G179" i="1"/>
  <c r="G183" i="1"/>
  <c r="G187" i="1"/>
  <c r="G191" i="1"/>
  <c r="G195" i="1"/>
  <c r="G199" i="1"/>
  <c r="G203" i="1"/>
  <c r="G207" i="1"/>
  <c r="G211" i="1"/>
  <c r="G215" i="1"/>
  <c r="G219" i="1"/>
  <c r="G223" i="1"/>
  <c r="G10" i="1"/>
  <c r="H139" i="1"/>
  <c r="H143" i="1"/>
  <c r="H147" i="1"/>
  <c r="H149" i="1"/>
  <c r="G149" i="1"/>
  <c r="H151" i="1"/>
  <c r="G151" i="1"/>
  <c r="H153" i="1"/>
  <c r="G153" i="1"/>
  <c r="H155" i="1"/>
  <c r="G155" i="1"/>
  <c r="H157" i="1"/>
  <c r="G157" i="1"/>
  <c r="H159" i="1"/>
  <c r="G159" i="1"/>
  <c r="G162" i="1"/>
  <c r="G166" i="1"/>
  <c r="G170" i="1"/>
  <c r="G174" i="1"/>
  <c r="G178" i="1"/>
  <c r="G182" i="1"/>
  <c r="G186" i="1"/>
  <c r="G190" i="1"/>
  <c r="G194" i="1"/>
  <c r="G198" i="1"/>
  <c r="G202" i="1"/>
  <c r="G206" i="1"/>
  <c r="G210" i="1"/>
  <c r="G214" i="1"/>
  <c r="G218" i="1"/>
  <c r="G222" i="1"/>
  <c r="G6" i="1"/>
  <c r="G18" i="1"/>
  <c r="G22" i="1"/>
  <c r="H150" i="1"/>
  <c r="G150" i="1"/>
  <c r="H154" i="1"/>
  <c r="G154" i="1"/>
  <c r="H158" i="1"/>
  <c r="G158" i="1"/>
  <c r="E308" i="4"/>
  <c r="D304" i="1"/>
  <c r="E360" i="4"/>
  <c r="D356" i="1"/>
  <c r="E535" i="4"/>
  <c r="D530" i="1"/>
  <c r="E430" i="4"/>
  <c r="C1485" i="1"/>
  <c r="F89" i="6"/>
  <c r="C1525" i="1"/>
  <c r="F129" i="6"/>
  <c r="G1190" i="1"/>
  <c r="F49" i="4"/>
  <c r="F273" i="4"/>
  <c r="D1017" i="1"/>
  <c r="E7" i="5"/>
  <c r="D1278" i="1"/>
  <c r="E251" i="5"/>
  <c r="F321" i="4"/>
  <c r="C316" i="1"/>
  <c r="F373" i="4"/>
  <c r="C368" i="1"/>
  <c r="G24" i="9"/>
  <c r="H24" i="9"/>
  <c r="E648" i="4"/>
  <c r="D642" i="1" s="1"/>
  <c r="H316" i="9"/>
  <c r="H315" i="9"/>
  <c r="G336" i="9"/>
  <c r="F178" i="5"/>
  <c r="D1526" i="1"/>
  <c r="E129" i="6"/>
  <c r="D1525" i="1" s="1"/>
  <c r="C1540" i="1"/>
  <c r="D6" i="7"/>
  <c r="G1563" i="1"/>
  <c r="H1563" i="1"/>
  <c r="G1585" i="1"/>
  <c r="H1585" i="1"/>
  <c r="G1614" i="1"/>
  <c r="H1614" i="1"/>
  <c r="C1061" i="1"/>
  <c r="C1081" i="1"/>
  <c r="C1087" i="1"/>
  <c r="C1093" i="1"/>
  <c r="C1124" i="1"/>
  <c r="C1125" i="1"/>
  <c r="C1170" i="1"/>
  <c r="C1182" i="1"/>
  <c r="C1185" i="1"/>
  <c r="C1264" i="1"/>
  <c r="C1401" i="1"/>
  <c r="C1418" i="1"/>
  <c r="C1446" i="1"/>
  <c r="C1471" i="1"/>
  <c r="D6" i="4"/>
  <c r="D82" i="4"/>
  <c r="D106" i="4"/>
  <c r="D140" i="4"/>
  <c r="D152" i="4"/>
  <c r="D164" i="4"/>
  <c r="D230" i="4"/>
  <c r="D309" i="4"/>
  <c r="D361" i="4"/>
  <c r="D479" i="4"/>
  <c r="D491" i="4"/>
  <c r="D536" i="4"/>
  <c r="D571" i="4"/>
  <c r="D629" i="4"/>
  <c r="D647" i="4"/>
  <c r="D12" i="5"/>
  <c r="E178" i="5"/>
  <c r="F197" i="5"/>
  <c r="F219" i="5"/>
  <c r="E5" i="6"/>
  <c r="H1495" i="1"/>
  <c r="G1495" i="1"/>
  <c r="F107" i="6"/>
  <c r="C1518" i="1"/>
  <c r="F122" i="6"/>
  <c r="E22" i="7"/>
  <c r="D45" i="8"/>
  <c r="G1634" i="1"/>
  <c r="H1634" i="1"/>
  <c r="G1654" i="1"/>
  <c r="H1654" i="1"/>
  <c r="G1674" i="1"/>
  <c r="H1674" i="1"/>
  <c r="D1155" i="1"/>
  <c r="D1223" i="1"/>
  <c r="F153" i="4"/>
  <c r="F336" i="4"/>
  <c r="F388" i="4"/>
  <c r="F523" i="4"/>
  <c r="D584" i="4"/>
  <c r="F607" i="4"/>
  <c r="D70" i="5"/>
  <c r="G314" i="9"/>
  <c r="F89" i="5"/>
  <c r="F120" i="5"/>
  <c r="D177" i="5"/>
  <c r="F5" i="6"/>
  <c r="E35" i="6"/>
  <c r="C1511" i="1"/>
  <c r="D114" i="6"/>
  <c r="E5" i="7"/>
  <c r="E38" i="7"/>
  <c r="D25" i="8"/>
  <c r="C1602" i="1" s="1"/>
  <c r="G1623" i="1"/>
  <c r="H1623" i="1"/>
  <c r="G1639" i="1"/>
  <c r="H1639" i="1"/>
  <c r="G1659" i="1"/>
  <c r="H1659" i="1"/>
  <c r="H1681" i="1"/>
  <c r="G1681" i="1"/>
  <c r="H26" i="3"/>
  <c r="H33" i="3"/>
  <c r="D648" i="4"/>
  <c r="D7" i="5"/>
  <c r="H314" i="9"/>
  <c r="E88" i="5"/>
  <c r="D1093" i="1" s="1"/>
  <c r="E147" i="5"/>
  <c r="D1152" i="1" s="1"/>
  <c r="G316" i="9"/>
  <c r="E316" i="9" s="1"/>
  <c r="B316" i="9" s="1"/>
  <c r="G315" i="9"/>
  <c r="E315" i="9" s="1"/>
  <c r="B315" i="9" s="1"/>
  <c r="D147" i="5"/>
  <c r="E339" i="9"/>
  <c r="B339" i="9" s="1"/>
  <c r="D255" i="5"/>
  <c r="D35" i="6"/>
  <c r="E89" i="6"/>
  <c r="D1485" i="1" s="1"/>
  <c r="C1490" i="1"/>
  <c r="F94" i="6"/>
  <c r="H1503" i="1"/>
  <c r="G1503" i="1"/>
  <c r="C1526" i="1"/>
  <c r="F130" i="6"/>
  <c r="C1572" i="1"/>
  <c r="D38" i="7"/>
  <c r="D6" i="8"/>
  <c r="G1604" i="1"/>
  <c r="H1604" i="1"/>
  <c r="G1628" i="1"/>
  <c r="H1628" i="1"/>
  <c r="G1644" i="1"/>
  <c r="H1644" i="1"/>
  <c r="G1664" i="1"/>
  <c r="H1664" i="1"/>
  <c r="H1486" i="1"/>
  <c r="G1486" i="1"/>
  <c r="H1514" i="1"/>
  <c r="G1514" i="1"/>
  <c r="H1547" i="1"/>
  <c r="J1547" i="1"/>
  <c r="G1547" i="1"/>
  <c r="G1556" i="1"/>
  <c r="H1556" i="1"/>
  <c r="G1577" i="1"/>
  <c r="H1577" i="1"/>
  <c r="H1595" i="1"/>
  <c r="G1595" i="1"/>
  <c r="H1629" i="1"/>
  <c r="G1629" i="1"/>
  <c r="H1649" i="1"/>
  <c r="G1649" i="1"/>
  <c r="H1669" i="1"/>
  <c r="G1669" i="1"/>
  <c r="H179" i="9"/>
  <c r="H180" i="9"/>
  <c r="B251" i="9"/>
  <c r="B244" i="9"/>
  <c r="G310" i="9"/>
  <c r="H309" i="9"/>
  <c r="G309" i="9"/>
  <c r="H308" i="9"/>
  <c r="E308" i="9" s="1"/>
  <c r="B308" i="9" s="1"/>
  <c r="H310" i="9"/>
  <c r="G302" i="9"/>
  <c r="E302" i="9" s="1"/>
  <c r="B30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M228" i="9"/>
  <c r="G179" i="9"/>
  <c r="E179" i="9" s="1"/>
  <c r="B179" i="9" s="1"/>
  <c r="G178" i="9"/>
  <c r="E178" i="9" s="1"/>
  <c r="B178" i="9" s="1"/>
  <c r="G177" i="9"/>
  <c r="E177" i="9" s="1"/>
  <c r="B177" i="9" s="1"/>
  <c r="G176" i="9"/>
  <c r="E176" i="9" s="1"/>
  <c r="B176" i="9" s="1"/>
  <c r="G175" i="9"/>
  <c r="E175" i="9" s="1"/>
  <c r="B175" i="9" s="1"/>
  <c r="G174" i="9"/>
  <c r="E174" i="9" s="1"/>
  <c r="B174"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I10" i="9"/>
  <c r="G180" i="9"/>
  <c r="E180" i="9" s="1"/>
  <c r="B180" i="9" s="1"/>
  <c r="B230" i="9"/>
  <c r="B234" i="9"/>
  <c r="B247" i="9"/>
  <c r="G1685" i="1"/>
  <c r="G1677" i="1"/>
  <c r="G1673" i="1"/>
  <c r="G1665" i="1"/>
  <c r="G1661" i="1"/>
  <c r="G1657" i="1"/>
  <c r="G1653" i="1"/>
  <c r="G1645" i="1"/>
  <c r="G1637" i="1"/>
  <c r="G1594" i="1"/>
  <c r="H1594" i="1"/>
  <c r="G1582" i="1"/>
  <c r="H1582" i="1"/>
  <c r="G1554" i="1"/>
  <c r="H1554" i="1"/>
  <c r="H1517" i="1"/>
  <c r="G1517" i="1"/>
  <c r="H1509" i="1"/>
  <c r="G1509" i="1"/>
  <c r="H1497" i="1"/>
  <c r="G1497" i="1"/>
  <c r="H1493" i="1"/>
  <c r="G1493" i="1"/>
  <c r="G1610" i="1"/>
  <c r="H1610" i="1"/>
  <c r="G1590" i="1"/>
  <c r="H1590" i="1"/>
  <c r="J1573" i="1"/>
  <c r="G1573" i="1"/>
  <c r="I1573" i="1" s="1"/>
  <c r="H1573" i="1"/>
  <c r="J1567" i="1"/>
  <c r="G1567" i="1"/>
  <c r="I1567" i="1" s="1"/>
  <c r="H1567" i="1"/>
  <c r="G1562" i="1"/>
  <c r="H1562" i="1"/>
  <c r="G1553" i="1"/>
  <c r="I1553" i="1" s="1"/>
  <c r="H1553" i="1"/>
  <c r="J1553" i="1"/>
  <c r="G1550" i="1"/>
  <c r="H1550" i="1"/>
  <c r="I1546" i="1"/>
  <c r="I1542" i="1"/>
  <c r="H1529" i="1"/>
  <c r="G1529" i="1"/>
  <c r="H1513" i="1"/>
  <c r="G1513" i="1"/>
  <c r="H1489" i="1"/>
  <c r="G1489" i="1"/>
  <c r="H1684" i="1"/>
  <c r="H1680" i="1"/>
  <c r="H1676" i="1"/>
  <c r="H1672" i="1"/>
  <c r="H1668" i="1"/>
  <c r="H1660" i="1"/>
  <c r="H1656" i="1"/>
  <c r="H1652" i="1"/>
  <c r="H1648" i="1"/>
  <c r="H1640" i="1"/>
  <c r="H1636" i="1"/>
  <c r="H1632" i="1"/>
  <c r="H1624" i="1"/>
  <c r="G1615" i="1"/>
  <c r="G1606" i="1"/>
  <c r="H1606" i="1"/>
  <c r="G1586" i="1"/>
  <c r="H1586" i="1"/>
  <c r="I1581" i="1"/>
  <c r="J1578" i="1"/>
  <c r="G1578" i="1"/>
  <c r="H1578" i="1"/>
  <c r="J1575" i="1"/>
  <c r="G1575" i="1"/>
  <c r="I1575" i="1" s="1"/>
  <c r="H1575" i="1"/>
  <c r="J1569" i="1"/>
  <c r="G1569" i="1"/>
  <c r="I1569" i="1" s="1"/>
  <c r="H1569" i="1"/>
  <c r="G1561" i="1"/>
  <c r="H1561" i="1"/>
  <c r="J1561" i="1"/>
  <c r="G1558" i="1"/>
  <c r="I1558" i="1" s="1"/>
  <c r="H1558" i="1"/>
  <c r="J1554" i="1"/>
  <c r="G1549" i="1"/>
  <c r="I1549" i="1" s="1"/>
  <c r="H1549" i="1"/>
  <c r="J1549" i="1"/>
  <c r="H1545" i="1"/>
  <c r="G1545" i="1"/>
  <c r="I1545" i="1" s="1"/>
  <c r="H1541" i="1"/>
  <c r="G1541" i="1"/>
  <c r="H1505" i="1"/>
  <c r="G1505" i="1"/>
  <c r="H1501" i="1"/>
  <c r="G1501" i="1"/>
  <c r="G1618" i="1"/>
  <c r="H1618" i="1"/>
  <c r="G1611" i="1"/>
  <c r="G1598" i="1"/>
  <c r="H1598" i="1"/>
  <c r="G1591" i="1"/>
  <c r="J1580" i="1"/>
  <c r="G1580" i="1"/>
  <c r="H1580" i="1"/>
  <c r="I1566" i="1"/>
  <c r="J1562" i="1"/>
  <c r="G1557" i="1"/>
  <c r="H1557" i="1"/>
  <c r="J1557" i="1"/>
  <c r="J1550" i="1"/>
  <c r="H1533" i="1"/>
  <c r="G1533" i="1"/>
  <c r="H1521" i="1"/>
  <c r="G1521" i="1"/>
  <c r="I1559" i="1"/>
  <c r="I1551" i="1"/>
  <c r="H1534" i="1"/>
  <c r="H1530" i="1"/>
  <c r="H1522" i="1"/>
  <c r="H1506" i="1"/>
  <c r="H1502" i="1"/>
  <c r="H1498" i="1"/>
  <c r="H1494" i="1"/>
  <c r="H1482" i="1"/>
  <c r="G1560" i="1"/>
  <c r="I1560" i="1" s="1"/>
  <c r="G1552" i="1"/>
  <c r="I1552" i="1" s="1"/>
  <c r="G1548" i="1"/>
  <c r="I1548" i="1" s="1"/>
  <c r="H1544" i="1"/>
  <c r="H1543" i="1"/>
  <c r="I1543" i="1" s="1"/>
  <c r="H1535" i="1"/>
  <c r="H1531" i="1"/>
  <c r="H1527" i="1"/>
  <c r="H1523" i="1"/>
  <c r="H1519" i="1"/>
  <c r="H1515" i="1"/>
  <c r="H1507" i="1"/>
  <c r="H1499" i="1"/>
  <c r="H1491" i="1"/>
  <c r="H1487" i="1"/>
  <c r="H1483" i="1"/>
  <c r="G1481" i="1"/>
  <c r="G1544" i="1"/>
  <c r="I1544" i="1" s="1"/>
  <c r="H1536" i="1"/>
  <c r="G1534" i="1"/>
  <c r="H1532" i="1"/>
  <c r="G1530" i="1"/>
  <c r="H1528" i="1"/>
  <c r="H1524" i="1"/>
  <c r="G1522" i="1"/>
  <c r="H1520" i="1"/>
  <c r="H1516" i="1"/>
  <c r="H1512" i="1"/>
  <c r="H1508" i="1"/>
  <c r="G1506" i="1"/>
  <c r="H1504" i="1"/>
  <c r="G1502" i="1"/>
  <c r="H1500" i="1"/>
  <c r="G1498" i="1"/>
  <c r="H1496" i="1"/>
  <c r="G1494" i="1"/>
  <c r="H1492" i="1"/>
  <c r="H1488" i="1"/>
  <c r="H1484" i="1"/>
  <c r="G1482" i="1"/>
  <c r="E6" i="4" l="1"/>
  <c r="I17" i="3"/>
  <c r="E299" i="4"/>
  <c r="E300" i="4" s="1"/>
  <c r="D296" i="1" s="1"/>
  <c r="E24" i="9"/>
  <c r="C1583" i="1"/>
  <c r="D44" i="8"/>
  <c r="D251" i="5"/>
  <c r="F255" i="5"/>
  <c r="C1259" i="1"/>
  <c r="H21" i="3"/>
  <c r="F7" i="5"/>
  <c r="C1012" i="1"/>
  <c r="C1510" i="1"/>
  <c r="H29" i="3"/>
  <c r="F114" i="6"/>
  <c r="F177" i="5"/>
  <c r="H23" i="3"/>
  <c r="C1181" i="1"/>
  <c r="C1075" i="1"/>
  <c r="F70" i="5"/>
  <c r="D69" i="5"/>
  <c r="H1155" i="1"/>
  <c r="G1155" i="1"/>
  <c r="H1518" i="1"/>
  <c r="G1518" i="1"/>
  <c r="E141" i="6"/>
  <c r="D1401" i="1"/>
  <c r="I26" i="3"/>
  <c r="F12" i="5"/>
  <c r="C1017" i="1"/>
  <c r="F536" i="4"/>
  <c r="D535" i="4"/>
  <c r="C530" i="1"/>
  <c r="F361" i="4"/>
  <c r="D360" i="4"/>
  <c r="C356" i="1"/>
  <c r="F152" i="4"/>
  <c r="H17" i="3"/>
  <c r="C148" i="1"/>
  <c r="D299" i="4"/>
  <c r="F6" i="4"/>
  <c r="H16" i="3"/>
  <c r="D422" i="4"/>
  <c r="C2" i="1"/>
  <c r="H1401" i="1"/>
  <c r="G1401" i="1"/>
  <c r="H1170" i="1"/>
  <c r="G1170" i="1"/>
  <c r="H1087" i="1"/>
  <c r="G1087" i="1"/>
  <c r="H1540" i="1"/>
  <c r="G1540" i="1"/>
  <c r="D295" i="1"/>
  <c r="D1012" i="1"/>
  <c r="I21" i="3"/>
  <c r="H1485" i="1"/>
  <c r="G1485" i="1"/>
  <c r="D529" i="1"/>
  <c r="E640" i="4"/>
  <c r="D634" i="1" s="1"/>
  <c r="E417" i="4"/>
  <c r="D412" i="1" s="1"/>
  <c r="D303" i="1"/>
  <c r="I1550" i="1"/>
  <c r="E310" i="9"/>
  <c r="B310" i="9" s="1"/>
  <c r="C1571" i="1"/>
  <c r="H34" i="3"/>
  <c r="H1526" i="1"/>
  <c r="G1526" i="1"/>
  <c r="H1490" i="1"/>
  <c r="G1490" i="1"/>
  <c r="F648" i="4"/>
  <c r="C642" i="1"/>
  <c r="G1602" i="1"/>
  <c r="H1602" i="1"/>
  <c r="H1511" i="1"/>
  <c r="G1511" i="1"/>
  <c r="C1622" i="1"/>
  <c r="I39" i="3"/>
  <c r="F647" i="4"/>
  <c r="C641" i="1"/>
  <c r="F491" i="4"/>
  <c r="C485" i="1"/>
  <c r="F309" i="4"/>
  <c r="D308" i="4"/>
  <c r="C304" i="1"/>
  <c r="F140" i="4"/>
  <c r="C136" i="1"/>
  <c r="H1471" i="1"/>
  <c r="G1471" i="1"/>
  <c r="H1264" i="1"/>
  <c r="G1264" i="1"/>
  <c r="H1125" i="1"/>
  <c r="G1125" i="1"/>
  <c r="H1081" i="1"/>
  <c r="G1081" i="1"/>
  <c r="H316" i="1"/>
  <c r="G316" i="1"/>
  <c r="D1255" i="1"/>
  <c r="I24" i="3"/>
  <c r="E639" i="4"/>
  <c r="D633" i="1" s="1"/>
  <c r="D424" i="1"/>
  <c r="I1557" i="1"/>
  <c r="I1580" i="1"/>
  <c r="I1541" i="1"/>
  <c r="I1561" i="1"/>
  <c r="I1578" i="1"/>
  <c r="I1562" i="1"/>
  <c r="I1554" i="1"/>
  <c r="G1572" i="1"/>
  <c r="H1572" i="1"/>
  <c r="C1152" i="1"/>
  <c r="F147" i="5"/>
  <c r="D1571" i="1"/>
  <c r="I34" i="3"/>
  <c r="D1431" i="1"/>
  <c r="I27" i="3"/>
  <c r="F584" i="4"/>
  <c r="C578" i="1"/>
  <c r="D1555" i="1"/>
  <c r="I33" i="3"/>
  <c r="F629" i="4"/>
  <c r="C623" i="1"/>
  <c r="F479" i="4"/>
  <c r="C473" i="1"/>
  <c r="F230" i="4"/>
  <c r="C226" i="1"/>
  <c r="F106" i="4"/>
  <c r="C102" i="1"/>
  <c r="H1446" i="1"/>
  <c r="G1446" i="1"/>
  <c r="H1185" i="1"/>
  <c r="G1185" i="1"/>
  <c r="H1124" i="1"/>
  <c r="G1124" i="1"/>
  <c r="H1061" i="1"/>
  <c r="G1061" i="1"/>
  <c r="B24" i="9"/>
  <c r="H1278" i="1"/>
  <c r="G1278" i="1"/>
  <c r="H1525" i="1"/>
  <c r="G1525" i="1"/>
  <c r="E422" i="4"/>
  <c r="I16" i="3"/>
  <c r="D2" i="1"/>
  <c r="D355" i="1"/>
  <c r="E418" i="4"/>
  <c r="D413" i="1" s="1"/>
  <c r="F228" i="9"/>
  <c r="B228" i="9" s="1"/>
  <c r="B207" i="9"/>
  <c r="E309" i="9"/>
  <c r="B309" i="9" s="1"/>
  <c r="D141" i="6"/>
  <c r="H27" i="3"/>
  <c r="C1431" i="1"/>
  <c r="F35" i="6"/>
  <c r="D1538" i="1"/>
  <c r="I32" i="3"/>
  <c r="E314" i="9"/>
  <c r="B314" i="9" s="1"/>
  <c r="H1223" i="1"/>
  <c r="G1223" i="1"/>
  <c r="H336" i="9"/>
  <c r="E336" i="9" s="1"/>
  <c r="B336" i="9" s="1"/>
  <c r="E177" i="5"/>
  <c r="D1182" i="1"/>
  <c r="F571" i="4"/>
  <c r="C565" i="1"/>
  <c r="D430" i="4"/>
  <c r="F164" i="4"/>
  <c r="C160" i="1"/>
  <c r="F82" i="4"/>
  <c r="C78" i="1"/>
  <c r="H1418" i="1"/>
  <c r="G1418" i="1"/>
  <c r="H1182" i="1"/>
  <c r="G1182" i="1"/>
  <c r="H1093" i="1"/>
  <c r="G1093" i="1"/>
  <c r="C1539" i="1"/>
  <c r="D5" i="7"/>
  <c r="G347" i="9"/>
  <c r="E347" i="9" s="1"/>
  <c r="G368" i="1"/>
  <c r="H368" i="1"/>
  <c r="E69" i="5"/>
  <c r="E6" i="5" s="1"/>
  <c r="E423" i="4" l="1"/>
  <c r="E301" i="4"/>
  <c r="D297" i="1" s="1"/>
  <c r="D1011" i="1"/>
  <c r="C1538" i="1"/>
  <c r="G345" i="9"/>
  <c r="E345" i="9" s="1"/>
  <c r="H32" i="3"/>
  <c r="F430" i="4"/>
  <c r="D639" i="4"/>
  <c r="C424" i="1"/>
  <c r="D1181" i="1"/>
  <c r="E176" i="5"/>
  <c r="D1180" i="1" s="1"/>
  <c r="I23" i="3"/>
  <c r="H19" i="9"/>
  <c r="E19" i="9" s="1"/>
  <c r="B19" i="9" s="1"/>
  <c r="H1431" i="1"/>
  <c r="G1431" i="1"/>
  <c r="H226" i="1"/>
  <c r="G226" i="1"/>
  <c r="H578" i="1"/>
  <c r="G578" i="1"/>
  <c r="G136" i="1"/>
  <c r="H136" i="1"/>
  <c r="C417" i="1"/>
  <c r="D643" i="4"/>
  <c r="F422" i="4"/>
  <c r="H530" i="1"/>
  <c r="G530" i="1"/>
  <c r="H24" i="3"/>
  <c r="F251" i="5"/>
  <c r="C1255" i="1"/>
  <c r="H565" i="1"/>
  <c r="G565" i="1"/>
  <c r="D301" i="4"/>
  <c r="F299" i="4"/>
  <c r="D423" i="4"/>
  <c r="D424" i="4" s="1"/>
  <c r="C295" i="1"/>
  <c r="D640" i="4"/>
  <c r="C529" i="1"/>
  <c r="F535" i="4"/>
  <c r="H1510" i="1"/>
  <c r="G1510" i="1"/>
  <c r="C1621" i="1"/>
  <c r="K1480" i="9"/>
  <c r="G343" i="9"/>
  <c r="E343" i="9" s="1"/>
  <c r="B343" i="9" s="1"/>
  <c r="I38" i="3"/>
  <c r="H160" i="1"/>
  <c r="G160" i="1"/>
  <c r="C1537" i="1"/>
  <c r="H30" i="3"/>
  <c r="F141" i="6"/>
  <c r="H102" i="1"/>
  <c r="G102" i="1"/>
  <c r="G473" i="1"/>
  <c r="H473" i="1"/>
  <c r="H304" i="1"/>
  <c r="G304" i="1"/>
  <c r="G1622" i="1"/>
  <c r="H1622" i="1"/>
  <c r="G1571" i="1"/>
  <c r="H1571" i="1"/>
  <c r="H9" i="3"/>
  <c r="H148" i="1"/>
  <c r="G148" i="1"/>
  <c r="C355" i="1"/>
  <c r="D418" i="4"/>
  <c r="F360" i="4"/>
  <c r="H1075" i="1"/>
  <c r="G1075" i="1"/>
  <c r="D176" i="5"/>
  <c r="H1012" i="1"/>
  <c r="G1012" i="1"/>
  <c r="H1259" i="1"/>
  <c r="G1259" i="1"/>
  <c r="G342" i="9"/>
  <c r="E342" i="9" s="1"/>
  <c r="D1074" i="1"/>
  <c r="I22" i="3"/>
  <c r="H78" i="1"/>
  <c r="G78" i="1"/>
  <c r="H623" i="1"/>
  <c r="G623" i="1"/>
  <c r="E644" i="4"/>
  <c r="E425" i="4"/>
  <c r="D420" i="1" s="1"/>
  <c r="D418" i="1"/>
  <c r="H20" i="9"/>
  <c r="F69" i="5"/>
  <c r="H22" i="3"/>
  <c r="C1074" i="1"/>
  <c r="H1539" i="1"/>
  <c r="G1539" i="1"/>
  <c r="H485" i="1"/>
  <c r="G485" i="1"/>
  <c r="H356" i="1"/>
  <c r="G356" i="1"/>
  <c r="E346" i="9"/>
  <c r="B347" i="9"/>
  <c r="E424" i="4"/>
  <c r="D419" i="1" s="1"/>
  <c r="D417" i="1"/>
  <c r="E643" i="4"/>
  <c r="G1555" i="1"/>
  <c r="H1555" i="1"/>
  <c r="H1152" i="1"/>
  <c r="G1152" i="1"/>
  <c r="D417" i="4"/>
  <c r="C303" i="1"/>
  <c r="F308" i="4"/>
  <c r="H641" i="1"/>
  <c r="G641" i="1"/>
  <c r="H642" i="1"/>
  <c r="G642" i="1"/>
  <c r="H2" i="1"/>
  <c r="G2" i="1"/>
  <c r="D300" i="4"/>
  <c r="H1017" i="1"/>
  <c r="G1017" i="1"/>
  <c r="D1537" i="1"/>
  <c r="I30" i="3"/>
  <c r="H1181" i="1"/>
  <c r="G1181" i="1"/>
  <c r="D6" i="5"/>
  <c r="H1583" i="1"/>
  <c r="G1583" i="1"/>
  <c r="H11" i="3"/>
  <c r="F424" i="4" l="1"/>
  <c r="C419" i="1"/>
  <c r="F176" i="5"/>
  <c r="C1180" i="1"/>
  <c r="F418" i="4"/>
  <c r="C413" i="1"/>
  <c r="K3" i="9"/>
  <c r="I9" i="3"/>
  <c r="F640" i="4"/>
  <c r="C634" i="1"/>
  <c r="C297" i="1"/>
  <c r="F301" i="4"/>
  <c r="H424" i="1"/>
  <c r="G424" i="1"/>
  <c r="B345" i="9"/>
  <c r="E344" i="9"/>
  <c r="I10" i="3" s="1"/>
  <c r="F300" i="4"/>
  <c r="C296" i="1"/>
  <c r="D638" i="1"/>
  <c r="E646" i="4"/>
  <c r="G299" i="9"/>
  <c r="G306" i="9"/>
  <c r="E306" i="9" s="1"/>
  <c r="B306" i="9" s="1"/>
  <c r="C1011" i="1"/>
  <c r="F6" i="5"/>
  <c r="H303" i="1"/>
  <c r="G303" i="1"/>
  <c r="G355" i="1"/>
  <c r="H355" i="1"/>
  <c r="H1537" i="1"/>
  <c r="G1537" i="1"/>
  <c r="H295" i="1"/>
  <c r="G295" i="1"/>
  <c r="F639" i="4"/>
  <c r="C633" i="1"/>
  <c r="H1538" i="1"/>
  <c r="G1538" i="1"/>
  <c r="N3" i="9"/>
  <c r="I11" i="3"/>
  <c r="F417" i="4"/>
  <c r="C412" i="1"/>
  <c r="G1074" i="1"/>
  <c r="H1074" i="1"/>
  <c r="D644" i="4"/>
  <c r="F423" i="4"/>
  <c r="D425" i="4"/>
  <c r="C418" i="1"/>
  <c r="G20" i="9"/>
  <c r="E20" i="9" s="1"/>
  <c r="B20" i="9" s="1"/>
  <c r="F643" i="4"/>
  <c r="C637" i="1"/>
  <c r="E645" i="4"/>
  <c r="D637" i="1"/>
  <c r="E341" i="9"/>
  <c r="B342" i="9"/>
  <c r="H1621" i="1"/>
  <c r="G1621" i="1"/>
  <c r="G529" i="1"/>
  <c r="H529" i="1"/>
  <c r="H1255" i="1"/>
  <c r="G1255" i="1"/>
  <c r="H417" i="1"/>
  <c r="G417" i="1"/>
  <c r="H299" i="9"/>
  <c r="H637" i="1" l="1"/>
  <c r="G637" i="1"/>
  <c r="E649" i="4"/>
  <c r="D639" i="1"/>
  <c r="D646" i="4"/>
  <c r="C638" i="1"/>
  <c r="F644" i="4"/>
  <c r="H8" i="3"/>
  <c r="H1011" i="1"/>
  <c r="G1011" i="1"/>
  <c r="H1180" i="1"/>
  <c r="G1180" i="1"/>
  <c r="H297" i="1"/>
  <c r="G297" i="1"/>
  <c r="G418" i="1"/>
  <c r="H418" i="1"/>
  <c r="H633" i="1"/>
  <c r="G633" i="1"/>
  <c r="D645" i="4"/>
  <c r="F425" i="4"/>
  <c r="C420" i="1"/>
  <c r="E299" i="9"/>
  <c r="H296" i="1"/>
  <c r="G296" i="1"/>
  <c r="H634" i="1"/>
  <c r="G634" i="1"/>
  <c r="H413" i="1"/>
  <c r="G413" i="1"/>
  <c r="H419" i="1"/>
  <c r="G419" i="1"/>
  <c r="H412" i="1"/>
  <c r="G412" i="1"/>
  <c r="D640" i="1"/>
  <c r="E650" i="4"/>
  <c r="M3" i="9" l="1"/>
  <c r="D644" i="1"/>
  <c r="I19" i="3"/>
  <c r="D649" i="4"/>
  <c r="F645" i="4"/>
  <c r="C639" i="1"/>
  <c r="G297" i="9"/>
  <c r="E297" i="9" s="1"/>
  <c r="B297" i="9" s="1"/>
  <c r="D643" i="1"/>
  <c r="I18" i="3"/>
  <c r="B299" i="9"/>
  <c r="H638" i="1"/>
  <c r="G638" i="1"/>
  <c r="H420" i="1"/>
  <c r="G420" i="1"/>
  <c r="F646" i="4"/>
  <c r="C640" i="1"/>
  <c r="D650" i="4"/>
  <c r="H639" i="1" l="1"/>
  <c r="G639" i="1"/>
  <c r="H7" i="3"/>
  <c r="F650" i="4"/>
  <c r="H19" i="3"/>
  <c r="C644" i="1"/>
  <c r="H640" i="1"/>
  <c r="G640" i="1"/>
  <c r="F649" i="4"/>
  <c r="H18" i="3"/>
  <c r="C643" i="1"/>
  <c r="G334" i="9"/>
  <c r="E334" i="9" s="1"/>
  <c r="H334" i="9"/>
  <c r="B334" i="9" l="1"/>
  <c r="E298" i="9"/>
  <c r="I8" i="3" s="1"/>
  <c r="J3" i="9"/>
  <c r="H643" i="1"/>
  <c r="G643" i="1"/>
  <c r="H644" i="1"/>
  <c r="G644" i="1"/>
  <c r="H295" i="9" l="1"/>
  <c r="G295" i="9"/>
  <c r="E295" i="9" s="1"/>
  <c r="L293" i="9"/>
  <c r="F293" i="9" s="1"/>
  <c r="H18" i="9"/>
  <c r="G18" i="9"/>
  <c r="J6" i="9"/>
  <c r="I11" i="9"/>
  <c r="H17" i="9"/>
  <c r="J7" i="9"/>
  <c r="I12" i="9"/>
  <c r="I5" i="9"/>
  <c r="K11" i="9"/>
  <c r="J17" i="9"/>
  <c r="K8" i="9"/>
  <c r="J13" i="9"/>
  <c r="G17" i="9"/>
  <c r="I7" i="9"/>
  <c r="K13" i="9"/>
  <c r="I8" i="9"/>
  <c r="M15" i="9"/>
  <c r="K7" i="9"/>
  <c r="J12" i="9"/>
  <c r="J9" i="9"/>
  <c r="H15" i="9"/>
  <c r="I6" i="9"/>
  <c r="K9" i="9"/>
  <c r="L15" i="9"/>
  <c r="G21" i="9"/>
  <c r="K10" i="9"/>
  <c r="G16" i="9"/>
  <c r="H21" i="9"/>
  <c r="J8" i="9"/>
  <c r="G15" i="9"/>
  <c r="J5" i="9"/>
  <c r="L16" i="9"/>
  <c r="I13" i="9"/>
  <c r="K5" i="9"/>
  <c r="J10" i="9"/>
  <c r="M16" i="9"/>
  <c r="G22" i="9"/>
  <c r="K6" i="9"/>
  <c r="J11" i="9"/>
  <c r="I17" i="9"/>
  <c r="H22" i="9"/>
  <c r="I9" i="9"/>
  <c r="H16" i="9"/>
  <c r="K12" i="9"/>
  <c r="E9" i="9" l="1"/>
  <c r="B9" i="9" s="1"/>
  <c r="E13" i="9"/>
  <c r="B13" i="9" s="1"/>
  <c r="E10" i="9"/>
  <c r="B10" i="9" s="1"/>
  <c r="F15" i="9"/>
  <c r="E15" i="9"/>
  <c r="B15" i="9" s="1"/>
  <c r="E18" i="9"/>
  <c r="B18" i="9" s="1"/>
  <c r="E22" i="9"/>
  <c r="B22" i="9" s="1"/>
  <c r="E21" i="9"/>
  <c r="B21" i="9" s="1"/>
  <c r="E17" i="9"/>
  <c r="B17" i="9" s="1"/>
  <c r="F16" i="9"/>
  <c r="E8" i="9"/>
  <c r="B8" i="9" s="1"/>
  <c r="E5" i="9"/>
  <c r="E11" i="9"/>
  <c r="B11" i="9" s="1"/>
  <c r="B293" i="9"/>
  <c r="F23" i="9"/>
  <c r="E16" i="9"/>
  <c r="E12" i="9"/>
  <c r="B12" i="9" s="1"/>
  <c r="B295" i="9"/>
  <c r="E23" i="9"/>
  <c r="I7" i="3" s="1"/>
  <c r="E6" i="9"/>
  <c r="B6" i="9" s="1"/>
  <c r="E7" i="9"/>
  <c r="B7" i="9" s="1"/>
  <c r="F14" i="9" l="1"/>
  <c r="B16" i="9"/>
  <c r="E14" i="9"/>
  <c r="I12" i="3" s="1"/>
  <c r="E4" i="9"/>
  <c r="B5" i="9"/>
  <c r="F3"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<sst xmlns="http://schemas.openxmlformats.org/spreadsheetml/2006/main" count="5557" uniqueCount="3693">
  <si>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</si>
  <si>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</si>
  <si>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</si>
  <si>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</si>
  <si>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</si>
  <si>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</si>
  <si>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</si>
  <si>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</si>
  <si>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</si>
  <si>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</si>
  <si>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</si>
  <si>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</si>
  <si>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</si>
  <si>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</si>
  <si>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</si>
  <si>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</si>
  <si>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</si>
  <si>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</si>
  <si>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</si>
  <si>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</si>
  <si>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</si>
  <si>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</si>
  <si>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</si>
  <si>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</si>
  <si>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</si>
  <si>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</si>
  <si>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</si>
  <si>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</si>
  <si>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</si>
  <si>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</si>
  <si>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EKONOMSKA ŠKOLA PULA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</si>
  <si>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</si>
  <si>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</si>
  <si>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</si>
  <si>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</si>
  <si>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</si>
  <si>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</si>
  <si>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</si>
  <si>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</si>
  <si>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</si>
  <si>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</si>
  <si>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</si>
  <si>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</si>
  <si>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</si>
  <si>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</si>
  <si>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</si>
  <si>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</si>
  <si>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</si>
  <si>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</si>
  <si>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</si>
  <si>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</si>
  <si>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</si>
  <si>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</si>
  <si>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</si>
  <si>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</si>
  <si>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17466 - EKONOMSKA ŠKOLA PULA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</si>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</sst>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1" fontId="11" fillId="0" borderId="16"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49" fillId="0" borderId="0" xfId="0" applyFont="1" applyFill="1" applyProtection="1"/>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19" fillId="0" borderId="0" xfId="0" applyFont="1" applyFill="1" applyProtection="1"/>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54" fillId="0" borderId="0" xfId="0" applyFont="1" applyFill="1" applyProtection="1"/>
    <xf numFmtId="0" fontId="28" fillId="0" borderId="0" xfId="0" applyFont="1" applyFill="1" applyProtection="1"/>
    <xf numFmtId="4" fontId="16" fillId="0" borderId="27" xfId="0" applyNumberFormat="1" applyFont="1" applyFill="1" applyBorder="1" applyAlignment="1" applyProtection="1">
      <alignment horizontal="right" vertical="center" shrinkToFit="1"/>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628465.26</v>
      </c>
      <c r="D2" s="11">
        <f>'PR-RAS'!E6</f>
        <v>712030.82000000007</v>
      </c>
      <c r="E2" s="11">
        <v>0</v>
      </c>
      <c r="F2" s="11">
        <v>0</v>
      </c>
      <c r="G2" s="12">
        <f t="shared" ref="G2:G65" si="0">(B2/1000)*(C2*1+D2*2)</f>
        <v>2052.5269000000003</v>
      </c>
      <c r="H2" s="12">
        <f t="shared" ref="H2:H65" si="1">ABS(C2-ROUND(C2,0))+ABS(D2-ROUND(D2,0))</f>
        <v>0.43999999994412065</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521585.57</v>
      </c>
      <c r="D45" s="8">
        <f>'PR-RAS'!E49</f>
        <v>594962.61</v>
      </c>
      <c r="E45" s="8">
        <v>0</v>
      </c>
      <c r="F45" s="8">
        <v>0</v>
      </c>
      <c r="G45" s="9">
        <f t="shared" si="0"/>
        <v>75306.474759999997</v>
      </c>
      <c r="H45" s="9">
        <f t="shared" si="1"/>
        <v>0.82000000000698492</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521555.57</v>
      </c>
      <c r="D64" s="8">
        <f>'PR-RAS'!E68</f>
        <v>594872.61</v>
      </c>
      <c r="E64" s="8">
        <v>0</v>
      </c>
      <c r="F64" s="8">
        <v>0</v>
      </c>
      <c r="G64" s="9">
        <f t="shared" si="0"/>
        <v>107811.94977000001</v>
      </c>
      <c r="H64" s="9">
        <f t="shared" si="1"/>
        <v>0.82000000000698492</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521555.57</v>
      </c>
      <c r="D65" s="8">
        <f>'PR-RAS'!E69</f>
        <v>594872.61</v>
      </c>
      <c r="E65" s="8">
        <v>0</v>
      </c>
      <c r="F65" s="8">
        <v>0</v>
      </c>
      <c r="G65" s="9">
        <f t="shared" si="0"/>
        <v>109523.25056</v>
      </c>
      <c r="H65" s="9">
        <f t="shared" si="1"/>
        <v>0.82000000000698492</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30</v>
      </c>
      <c r="D73" s="8">
        <f>'PR-RAS'!E77</f>
        <v>90</v>
      </c>
      <c r="E73" s="8">
        <v>0</v>
      </c>
      <c r="F73" s="8">
        <v>0</v>
      </c>
      <c r="G73" s="9">
        <f t="shared" si="2"/>
        <v>15.12</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30</v>
      </c>
      <c r="D74" s="8">
        <f>'PR-RAS'!E78</f>
        <v>90</v>
      </c>
      <c r="E74" s="8">
        <v>0</v>
      </c>
      <c r="F74" s="8">
        <v>0</v>
      </c>
      <c r="G74" s="9">
        <f t="shared" si="2"/>
        <v>15.329999999999998</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0.02</v>
      </c>
      <c r="D78" s="8">
        <f>'PR-RAS'!E82</f>
        <v>0.05</v>
      </c>
      <c r="E78" s="8">
        <v>0</v>
      </c>
      <c r="F78" s="8">
        <v>0</v>
      </c>
      <c r="G78" s="9">
        <f t="shared" si="2"/>
        <v>9.2399999999999999E-3</v>
      </c>
      <c r="H78" s="9">
        <f t="shared" si="3"/>
        <v>7.0000000000000007E-2</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0.02</v>
      </c>
      <c r="D79" s="8">
        <f>'PR-RAS'!E83</f>
        <v>0.05</v>
      </c>
      <c r="E79" s="8">
        <v>0</v>
      </c>
      <c r="F79" s="8">
        <v>0</v>
      </c>
      <c r="G79" s="9">
        <f t="shared" si="2"/>
        <v>9.3600000000000003E-3</v>
      </c>
      <c r="H79" s="9">
        <f t="shared" si="3"/>
        <v>7.0000000000000007E-2</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0.02</v>
      </c>
      <c r="D81" s="8">
        <f>'PR-RAS'!E85</f>
        <v>0.05</v>
      </c>
      <c r="E81" s="8">
        <v>0</v>
      </c>
      <c r="F81" s="8">
        <v>0</v>
      </c>
      <c r="G81" s="9">
        <f t="shared" si="2"/>
        <v>9.6000000000000009E-3</v>
      </c>
      <c r="H81" s="9">
        <f t="shared" si="3"/>
        <v>7.0000000000000007E-2</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1435.77</v>
      </c>
      <c r="D102" s="8">
        <f>'PR-RAS'!E106</f>
        <v>578</v>
      </c>
      <c r="E102" s="8">
        <v>0</v>
      </c>
      <c r="F102" s="8">
        <v>0</v>
      </c>
      <c r="G102" s="9">
        <f t="shared" si="2"/>
        <v>261.76877000000002</v>
      </c>
      <c r="H102" s="9">
        <f t="shared" si="3"/>
        <v>0.23000000000001819</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1435.77</v>
      </c>
      <c r="D108" s="8">
        <f>'PR-RAS'!E112</f>
        <v>578</v>
      </c>
      <c r="E108" s="8">
        <v>0</v>
      </c>
      <c r="F108" s="8">
        <v>0</v>
      </c>
      <c r="G108" s="9">
        <f t="shared" si="2"/>
        <v>277.31939</v>
      </c>
      <c r="H108" s="9">
        <f t="shared" si="3"/>
        <v>0.23000000000001819</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1435.77</v>
      </c>
      <c r="D113" s="8">
        <f>'PR-RAS'!E117</f>
        <v>578</v>
      </c>
      <c r="E113" s="8">
        <v>0</v>
      </c>
      <c r="F113" s="8">
        <v>0</v>
      </c>
      <c r="G113" s="9">
        <f t="shared" si="2"/>
        <v>290.27823999999998</v>
      </c>
      <c r="H113" s="9">
        <f t="shared" si="3"/>
        <v>0.23000000000001819</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4347.55</v>
      </c>
      <c r="D121" s="8">
        <f>'PR-RAS'!E125</f>
        <v>2525.7399999999998</v>
      </c>
      <c r="E121" s="8">
        <v>0</v>
      </c>
      <c r="F121" s="8">
        <v>0</v>
      </c>
      <c r="G121" s="9">
        <f t="shared" si="2"/>
        <v>1127.8835999999999</v>
      </c>
      <c r="H121" s="9">
        <f t="shared" si="3"/>
        <v>0.71000000000003638</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3347.55</v>
      </c>
      <c r="D122" s="8">
        <f>'PR-RAS'!E126</f>
        <v>2525.7399999999998</v>
      </c>
      <c r="E122" s="8">
        <v>0</v>
      </c>
      <c r="F122" s="8">
        <v>0</v>
      </c>
      <c r="G122" s="9">
        <f t="shared" si="2"/>
        <v>1016.2826299999998</v>
      </c>
      <c r="H122" s="9">
        <f t="shared" si="3"/>
        <v>0.71000000000003638</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3347.55</v>
      </c>
      <c r="D124" s="8">
        <f>'PR-RAS'!E128</f>
        <v>2525.7399999999998</v>
      </c>
      <c r="E124" s="8">
        <v>0</v>
      </c>
      <c r="F124" s="8">
        <v>0</v>
      </c>
      <c r="G124" s="9">
        <f t="shared" si="2"/>
        <v>1033.0806899999998</v>
      </c>
      <c r="H124" s="9">
        <f t="shared" si="3"/>
        <v>0.71000000000003638</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1000</v>
      </c>
      <c r="D125" s="8">
        <f>'PR-RAS'!E129</f>
        <v>0</v>
      </c>
      <c r="E125" s="8">
        <v>0</v>
      </c>
      <c r="F125" s="8">
        <v>0</v>
      </c>
      <c r="G125" s="9">
        <f t="shared" si="2"/>
        <v>124</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1000</v>
      </c>
      <c r="D126" s="8">
        <f>'PR-RAS'!E130</f>
        <v>0</v>
      </c>
      <c r="E126" s="8">
        <v>0</v>
      </c>
      <c r="F126" s="8">
        <v>0</v>
      </c>
      <c r="G126" s="9">
        <f t="shared" si="2"/>
        <v>125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101096.35</v>
      </c>
      <c r="D130" s="8">
        <f>'PR-RAS'!E134</f>
        <v>113964.42</v>
      </c>
      <c r="E130" s="8">
        <v>0</v>
      </c>
      <c r="F130" s="8">
        <v>0</v>
      </c>
      <c r="G130" s="9">
        <f t="shared" ref="G130:G193" si="4">(B130/1000)*(C130*1+D130*2)</f>
        <v>42444.249510000001</v>
      </c>
      <c r="H130" s="9">
        <f t="shared" ref="H130:H193" si="5">ABS(C130-ROUND(C130,0))+ABS(D130-ROUND(D130,0))</f>
        <v>0.77000000000407454</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101096.35</v>
      </c>
      <c r="D131" s="8">
        <f>'PR-RAS'!E135</f>
        <v>113964.42</v>
      </c>
      <c r="E131" s="8">
        <v>0</v>
      </c>
      <c r="F131" s="8">
        <v>0</v>
      </c>
      <c r="G131" s="9">
        <f t="shared" si="4"/>
        <v>42773.274700000002</v>
      </c>
      <c r="H131" s="9">
        <f t="shared" si="5"/>
        <v>0.77000000000407454</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101096.35</v>
      </c>
      <c r="D132" s="8">
        <f>'PR-RAS'!E136</f>
        <v>113964.42</v>
      </c>
      <c r="E132" s="8">
        <v>0</v>
      </c>
      <c r="F132" s="8">
        <v>0</v>
      </c>
      <c r="G132" s="9">
        <f t="shared" si="4"/>
        <v>43102.299890000002</v>
      </c>
      <c r="H132" s="9">
        <f t="shared" si="5"/>
        <v>0.77000000000407454</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627440.2699999999</v>
      </c>
      <c r="D148" s="8">
        <f>'PR-RAS'!E152</f>
        <v>822292.16999999993</v>
      </c>
      <c r="E148" s="8">
        <v>0</v>
      </c>
      <c r="F148" s="8">
        <v>0</v>
      </c>
      <c r="G148" s="9">
        <f t="shared" si="4"/>
        <v>333987.61766999995</v>
      </c>
      <c r="H148" s="9">
        <f t="shared" si="5"/>
        <v>0.43999999982770532</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572971.41999999993</v>
      </c>
      <c r="D149" s="8">
        <f>'PR-RAS'!E153</f>
        <v>752188.21</v>
      </c>
      <c r="E149" s="8">
        <v>0</v>
      </c>
      <c r="F149" s="8">
        <v>0</v>
      </c>
      <c r="G149" s="9">
        <f t="shared" si="4"/>
        <v>307447.48031999997</v>
      </c>
      <c r="H149" s="9">
        <f t="shared" si="5"/>
        <v>0.62999999988824129</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476041.6</v>
      </c>
      <c r="D150" s="8">
        <f>'PR-RAS'!E154</f>
        <v>625996.82999999996</v>
      </c>
      <c r="E150" s="8">
        <v>0</v>
      </c>
      <c r="F150" s="8">
        <v>0</v>
      </c>
      <c r="G150" s="9">
        <f t="shared" si="4"/>
        <v>257477.25373999996</v>
      </c>
      <c r="H150" s="9">
        <f t="shared" si="5"/>
        <v>0.57000000006519258</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476041.6</v>
      </c>
      <c r="D151" s="8">
        <f>'PR-RAS'!E155</f>
        <v>625996.82999999996</v>
      </c>
      <c r="E151" s="8">
        <v>0</v>
      </c>
      <c r="F151" s="8">
        <v>0</v>
      </c>
      <c r="G151" s="9">
        <f t="shared" si="4"/>
        <v>259205.28899999996</v>
      </c>
      <c r="H151" s="9">
        <f t="shared" si="5"/>
        <v>0.57000000006519258</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18382.88</v>
      </c>
      <c r="D155" s="8">
        <f>'PR-RAS'!E159</f>
        <v>22366.82</v>
      </c>
      <c r="E155" s="8">
        <v>0</v>
      </c>
      <c r="F155" s="8">
        <v>0</v>
      </c>
      <c r="G155" s="9">
        <f t="shared" si="4"/>
        <v>9719.9440800000011</v>
      </c>
      <c r="H155" s="9">
        <f t="shared" si="5"/>
        <v>0.2999999999992724</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78546.94</v>
      </c>
      <c r="D156" s="8">
        <f>'PR-RAS'!E160</f>
        <v>103824.56</v>
      </c>
      <c r="E156" s="8">
        <v>0</v>
      </c>
      <c r="F156" s="8">
        <v>0</v>
      </c>
      <c r="G156" s="9">
        <f t="shared" si="4"/>
        <v>44360.389300000003</v>
      </c>
      <c r="H156" s="9">
        <f t="shared" si="5"/>
        <v>0.5</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78546.94</v>
      </c>
      <c r="D158" s="8">
        <f>'PR-RAS'!E162</f>
        <v>103824.56</v>
      </c>
      <c r="E158" s="8">
        <v>0</v>
      </c>
      <c r="F158" s="8">
        <v>0</v>
      </c>
      <c r="G158" s="9">
        <f t="shared" si="4"/>
        <v>44932.781419999999</v>
      </c>
      <c r="H158" s="9">
        <f t="shared" si="5"/>
        <v>0.5</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53119.860000000008</v>
      </c>
      <c r="D160" s="8">
        <f>'PR-RAS'!E164</f>
        <v>68495.959999999992</v>
      </c>
      <c r="E160" s="8">
        <v>0</v>
      </c>
      <c r="F160" s="8">
        <v>0</v>
      </c>
      <c r="G160" s="9">
        <f t="shared" si="4"/>
        <v>30227.773020000001</v>
      </c>
      <c r="H160" s="9">
        <f t="shared" si="5"/>
        <v>0.18000000000029104</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16373.330000000002</v>
      </c>
      <c r="D161" s="8">
        <f>'PR-RAS'!E165</f>
        <v>17557.63</v>
      </c>
      <c r="E161" s="8">
        <v>0</v>
      </c>
      <c r="F161" s="8">
        <v>0</v>
      </c>
      <c r="G161" s="9">
        <f t="shared" si="4"/>
        <v>8238.1743999999999</v>
      </c>
      <c r="H161" s="9">
        <f t="shared" si="5"/>
        <v>0.7000000000007276</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3799.79</v>
      </c>
      <c r="D162" s="8">
        <f>'PR-RAS'!E166</f>
        <v>4390.3100000000004</v>
      </c>
      <c r="E162" s="8">
        <v>0</v>
      </c>
      <c r="F162" s="8">
        <v>0</v>
      </c>
      <c r="G162" s="9">
        <f t="shared" si="4"/>
        <v>2025.4460100000001</v>
      </c>
      <c r="H162" s="9">
        <f t="shared" si="5"/>
        <v>0.52000000000043656</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12258.34</v>
      </c>
      <c r="D163" s="8">
        <f>'PR-RAS'!E167</f>
        <v>13037.32</v>
      </c>
      <c r="E163" s="8">
        <v>0</v>
      </c>
      <c r="F163" s="8">
        <v>0</v>
      </c>
      <c r="G163" s="9">
        <f t="shared" si="4"/>
        <v>6209.9427599999999</v>
      </c>
      <c r="H163" s="9">
        <f t="shared" si="5"/>
        <v>0.65999999999985448</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315.2</v>
      </c>
      <c r="D164" s="8">
        <f>'PR-RAS'!E168</f>
        <v>130</v>
      </c>
      <c r="E164" s="8">
        <v>0</v>
      </c>
      <c r="F164" s="8">
        <v>0</v>
      </c>
      <c r="G164" s="9">
        <f t="shared" si="4"/>
        <v>93.757600000000011</v>
      </c>
      <c r="H164" s="9">
        <f t="shared" si="5"/>
        <v>0.19999999999998863</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12309.810000000001</v>
      </c>
      <c r="D166" s="8">
        <f>'PR-RAS'!E170</f>
        <v>13985.61</v>
      </c>
      <c r="E166" s="8">
        <v>0</v>
      </c>
      <c r="F166" s="8">
        <v>0</v>
      </c>
      <c r="G166" s="9">
        <f t="shared" si="4"/>
        <v>6646.3699500000002</v>
      </c>
      <c r="H166" s="9">
        <f t="shared" si="5"/>
        <v>0.57999999999810825</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3886.87</v>
      </c>
      <c r="D167" s="8">
        <f>'PR-RAS'!E171</f>
        <v>5721.88</v>
      </c>
      <c r="E167" s="8">
        <v>0</v>
      </c>
      <c r="F167" s="8">
        <v>0</v>
      </c>
      <c r="G167" s="9">
        <f t="shared" si="4"/>
        <v>2544.8845800000004</v>
      </c>
      <c r="H167" s="9">
        <f t="shared" si="5"/>
        <v>0.25</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1835.75</v>
      </c>
      <c r="D168" s="8">
        <f>'PR-RAS'!E172</f>
        <v>1732.16</v>
      </c>
      <c r="E168" s="8">
        <v>0</v>
      </c>
      <c r="F168" s="8">
        <v>0</v>
      </c>
      <c r="G168" s="9">
        <f t="shared" si="4"/>
        <v>885.11168999999995</v>
      </c>
      <c r="H168" s="9">
        <f t="shared" si="5"/>
        <v>0.41000000000008185</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3237.92</v>
      </c>
      <c r="D169" s="8">
        <f>'PR-RAS'!E173</f>
        <v>4209.8</v>
      </c>
      <c r="E169" s="8">
        <v>0</v>
      </c>
      <c r="F169" s="8">
        <v>0</v>
      </c>
      <c r="G169" s="9">
        <f t="shared" si="4"/>
        <v>1958.4633600000002</v>
      </c>
      <c r="H169" s="9">
        <f t="shared" si="5"/>
        <v>0.27999999999974534</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472.6</v>
      </c>
      <c r="D170" s="8">
        <f>'PR-RAS'!E174</f>
        <v>775.18</v>
      </c>
      <c r="E170" s="8">
        <v>0</v>
      </c>
      <c r="F170" s="8">
        <v>0</v>
      </c>
      <c r="G170" s="9">
        <f t="shared" si="4"/>
        <v>341.88024000000001</v>
      </c>
      <c r="H170" s="9">
        <f t="shared" si="5"/>
        <v>0.57999999999992724</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2876.67</v>
      </c>
      <c r="D171" s="8">
        <f>'PR-RAS'!E175</f>
        <v>1449.54</v>
      </c>
      <c r="E171" s="8">
        <v>0</v>
      </c>
      <c r="F171" s="8">
        <v>0</v>
      </c>
      <c r="G171" s="9">
        <f t="shared" si="4"/>
        <v>981.87750000000005</v>
      </c>
      <c r="H171" s="9">
        <f t="shared" si="5"/>
        <v>0.78999999999996362</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97.05</v>
      </c>
      <c r="E173" s="8">
        <v>0</v>
      </c>
      <c r="F173" s="8">
        <v>0</v>
      </c>
      <c r="G173" s="9">
        <f t="shared" si="4"/>
        <v>33.385199999999998</v>
      </c>
      <c r="H173" s="9">
        <f t="shared" si="5"/>
        <v>4.9999999999997158E-2</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22683.24</v>
      </c>
      <c r="D174" s="8">
        <f>'PR-RAS'!E178</f>
        <v>28963.219999999998</v>
      </c>
      <c r="E174" s="8">
        <v>0</v>
      </c>
      <c r="F174" s="8">
        <v>0</v>
      </c>
      <c r="G174" s="9">
        <f t="shared" si="4"/>
        <v>13945.474639999999</v>
      </c>
      <c r="H174" s="9">
        <f t="shared" si="5"/>
        <v>0.45999999999912689</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5878.81</v>
      </c>
      <c r="D175" s="8">
        <f>'PR-RAS'!E179</f>
        <v>7932.81</v>
      </c>
      <c r="E175" s="8">
        <v>0</v>
      </c>
      <c r="F175" s="8">
        <v>0</v>
      </c>
      <c r="G175" s="9">
        <f t="shared" si="4"/>
        <v>3783.5308199999999</v>
      </c>
      <c r="H175" s="9">
        <f t="shared" si="5"/>
        <v>0.37999999999919964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1495.73</v>
      </c>
      <c r="D176" s="8">
        <f>'PR-RAS'!E180</f>
        <v>2278.0500000000002</v>
      </c>
      <c r="E176" s="8">
        <v>0</v>
      </c>
      <c r="F176" s="8">
        <v>0</v>
      </c>
      <c r="G176" s="9">
        <f t="shared" si="4"/>
        <v>1059.07025</v>
      </c>
      <c r="H176" s="9">
        <f t="shared" si="5"/>
        <v>0.32000000000016371</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105</v>
      </c>
      <c r="D177" s="8">
        <f>'PR-RAS'!E181</f>
        <v>0</v>
      </c>
      <c r="E177" s="8">
        <v>0</v>
      </c>
      <c r="F177" s="8">
        <v>0</v>
      </c>
      <c r="G177" s="9">
        <f t="shared" si="4"/>
        <v>18.48</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2764.94</v>
      </c>
      <c r="D178" s="8">
        <f>'PR-RAS'!E182</f>
        <v>3742.3</v>
      </c>
      <c r="E178" s="8">
        <v>0</v>
      </c>
      <c r="F178" s="8">
        <v>0</v>
      </c>
      <c r="G178" s="9">
        <f t="shared" si="4"/>
        <v>1814.16858</v>
      </c>
      <c r="H178" s="9">
        <f t="shared" si="5"/>
        <v>0.36000000000012733</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8575.33</v>
      </c>
      <c r="D179" s="8">
        <f>'PR-RAS'!E183</f>
        <v>8796.98</v>
      </c>
      <c r="E179" s="8">
        <v>0</v>
      </c>
      <c r="F179" s="8">
        <v>0</v>
      </c>
      <c r="G179" s="9">
        <f t="shared" si="4"/>
        <v>4658.1336199999996</v>
      </c>
      <c r="H179" s="9">
        <f t="shared" si="5"/>
        <v>0.3500000000003638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1725.43</v>
      </c>
      <c r="D180" s="8">
        <f>'PR-RAS'!E184</f>
        <v>1260.8900000000001</v>
      </c>
      <c r="E180" s="8">
        <v>0</v>
      </c>
      <c r="F180" s="8">
        <v>0</v>
      </c>
      <c r="G180" s="9">
        <f t="shared" si="4"/>
        <v>760.25058999999999</v>
      </c>
      <c r="H180" s="9">
        <f t="shared" si="5"/>
        <v>0.53999999999996362</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0</v>
      </c>
      <c r="D181" s="8">
        <f>'PR-RAS'!E185</f>
        <v>0</v>
      </c>
      <c r="E181" s="8">
        <v>0</v>
      </c>
      <c r="F181" s="8">
        <v>0</v>
      </c>
      <c r="G181" s="9">
        <f t="shared" si="4"/>
        <v>0</v>
      </c>
      <c r="H181" s="9">
        <f t="shared" si="5"/>
        <v>0</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375</v>
      </c>
      <c r="D182" s="8">
        <f>'PR-RAS'!E186</f>
        <v>924.76</v>
      </c>
      <c r="E182" s="8">
        <v>0</v>
      </c>
      <c r="F182" s="8">
        <v>0</v>
      </c>
      <c r="G182" s="9">
        <f t="shared" si="4"/>
        <v>402.63811999999996</v>
      </c>
      <c r="H182" s="9">
        <f t="shared" si="5"/>
        <v>0.24000000000000909</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1763</v>
      </c>
      <c r="D183" s="8">
        <f>'PR-RAS'!E187</f>
        <v>4027.43</v>
      </c>
      <c r="E183" s="8">
        <v>0</v>
      </c>
      <c r="F183" s="8">
        <v>0</v>
      </c>
      <c r="G183" s="9">
        <f t="shared" si="4"/>
        <v>1786.85052</v>
      </c>
      <c r="H183" s="9">
        <f t="shared" si="5"/>
        <v>0.42999999999983629</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15</v>
      </c>
      <c r="D184" s="8">
        <f>'PR-RAS'!E188</f>
        <v>20</v>
      </c>
      <c r="E184" s="8">
        <v>0</v>
      </c>
      <c r="F184" s="8">
        <v>0</v>
      </c>
      <c r="G184" s="9">
        <f t="shared" si="4"/>
        <v>10.065</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1738.48</v>
      </c>
      <c r="D190" s="8">
        <f>'PR-RAS'!E194</f>
        <v>7969.5</v>
      </c>
      <c r="E190" s="8">
        <v>0</v>
      </c>
      <c r="F190" s="8">
        <v>0</v>
      </c>
      <c r="G190" s="9">
        <f t="shared" si="4"/>
        <v>3341.0437200000001</v>
      </c>
      <c r="H190" s="9">
        <f t="shared" si="5"/>
        <v>0.98000000000001819</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603.70000000000005</v>
      </c>
      <c r="D192" s="8">
        <f>'PR-RAS'!E196</f>
        <v>647.14</v>
      </c>
      <c r="E192" s="8">
        <v>0</v>
      </c>
      <c r="F192" s="8">
        <v>0</v>
      </c>
      <c r="G192" s="9">
        <f t="shared" si="4"/>
        <v>362.51418000000001</v>
      </c>
      <c r="H192" s="9">
        <f t="shared" si="5"/>
        <v>0.43999999999994088</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219.96</v>
      </c>
      <c r="D193" s="8">
        <f>'PR-RAS'!E197</f>
        <v>425.2</v>
      </c>
      <c r="E193" s="8">
        <v>0</v>
      </c>
      <c r="F193" s="8">
        <v>0</v>
      </c>
      <c r="G193" s="9">
        <f t="shared" si="4"/>
        <v>205.50912</v>
      </c>
      <c r="H193" s="9">
        <f t="shared" si="5"/>
        <v>0.23999999999998067</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270</v>
      </c>
      <c r="D194" s="8">
        <f>'PR-RAS'!E198</f>
        <v>130</v>
      </c>
      <c r="E194" s="8">
        <v>0</v>
      </c>
      <c r="F194" s="8">
        <v>0</v>
      </c>
      <c r="G194" s="9">
        <f t="shared" ref="G194:G257" si="6">(B194/1000)*(C194*1+D194*2)</f>
        <v>102.29</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0</v>
      </c>
      <c r="D195" s="8">
        <f>'PR-RAS'!E199</f>
        <v>4342.5200000000004</v>
      </c>
      <c r="E195" s="8">
        <v>0</v>
      </c>
      <c r="F195" s="8">
        <v>0</v>
      </c>
      <c r="G195" s="9">
        <f t="shared" si="6"/>
        <v>1684.8977600000003</v>
      </c>
      <c r="H195" s="9">
        <f t="shared" si="7"/>
        <v>0.47999999999956344</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644.82000000000005</v>
      </c>
      <c r="D197" s="8">
        <f>'PR-RAS'!E201</f>
        <v>2424.64</v>
      </c>
      <c r="E197" s="8">
        <v>0</v>
      </c>
      <c r="F197" s="8">
        <v>0</v>
      </c>
      <c r="G197" s="9">
        <f t="shared" si="6"/>
        <v>1076.8435999999999</v>
      </c>
      <c r="H197" s="9">
        <f t="shared" si="7"/>
        <v>0.54000000000007731</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641.65000000000009</v>
      </c>
      <c r="D198" s="8">
        <f>'PR-RAS'!E202</f>
        <v>707.32</v>
      </c>
      <c r="E198" s="8">
        <v>0</v>
      </c>
      <c r="F198" s="8">
        <v>0</v>
      </c>
      <c r="G198" s="9">
        <f t="shared" si="6"/>
        <v>405.08913000000001</v>
      </c>
      <c r="H198" s="9">
        <f t="shared" si="7"/>
        <v>0.66999999999995907</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641.65000000000009</v>
      </c>
      <c r="D212" s="8">
        <f>'PR-RAS'!E216</f>
        <v>707.32</v>
      </c>
      <c r="E212" s="8">
        <v>0</v>
      </c>
      <c r="F212" s="8">
        <v>0</v>
      </c>
      <c r="G212" s="9">
        <f t="shared" si="6"/>
        <v>433.87718999999998</v>
      </c>
      <c r="H212" s="9">
        <f t="shared" si="7"/>
        <v>0.66999999999995907</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521.82000000000005</v>
      </c>
      <c r="D213" s="8">
        <f>'PR-RAS'!E217</f>
        <v>646.74</v>
      </c>
      <c r="E213" s="8">
        <v>0</v>
      </c>
      <c r="F213" s="8">
        <v>0</v>
      </c>
      <c r="G213" s="9">
        <f t="shared" si="6"/>
        <v>384.84360000000004</v>
      </c>
      <c r="H213" s="9">
        <f t="shared" si="7"/>
        <v>0.43999999999994088</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119.83</v>
      </c>
      <c r="D215" s="8">
        <f>'PR-RAS'!E219</f>
        <v>60.58</v>
      </c>
      <c r="E215" s="8">
        <v>0</v>
      </c>
      <c r="F215" s="8">
        <v>0</v>
      </c>
      <c r="G215" s="9">
        <f t="shared" si="6"/>
        <v>51.571860000000001</v>
      </c>
      <c r="H215" s="9">
        <f t="shared" si="7"/>
        <v>0.59000000000000341</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200.4</v>
      </c>
      <c r="E226" s="8">
        <v>0</v>
      </c>
      <c r="F226" s="8">
        <v>0</v>
      </c>
      <c r="G226" s="9">
        <f t="shared" si="6"/>
        <v>90.18</v>
      </c>
      <c r="H226" s="9">
        <f t="shared" si="7"/>
        <v>0.40000000000000568</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200.4</v>
      </c>
      <c r="E253" s="8">
        <v>0</v>
      </c>
      <c r="F253" s="8">
        <v>0</v>
      </c>
      <c r="G253" s="9">
        <f t="shared" si="6"/>
        <v>101.00160000000001</v>
      </c>
      <c r="H253" s="9">
        <f t="shared" si="7"/>
        <v>0.40000000000000568</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200.4</v>
      </c>
      <c r="E254" s="8">
        <v>0</v>
      </c>
      <c r="F254" s="8">
        <v>0</v>
      </c>
      <c r="G254" s="9">
        <f t="shared" si="6"/>
        <v>101.4024</v>
      </c>
      <c r="H254" s="9">
        <f t="shared" si="7"/>
        <v>0.40000000000000568</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707.34</v>
      </c>
      <c r="D269" s="8">
        <f>'PR-RAS'!E273</f>
        <v>700.28</v>
      </c>
      <c r="E269" s="8">
        <v>0</v>
      </c>
      <c r="F269" s="8">
        <v>0</v>
      </c>
      <c r="G269" s="9">
        <f t="shared" si="8"/>
        <v>564.91720000000009</v>
      </c>
      <c r="H269" s="9">
        <f t="shared" si="9"/>
        <v>0.62000000000000455</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707.34</v>
      </c>
      <c r="D270" s="8">
        <f>'PR-RAS'!E274</f>
        <v>700.28</v>
      </c>
      <c r="E270" s="8">
        <v>0</v>
      </c>
      <c r="F270" s="8">
        <v>0</v>
      </c>
      <c r="G270" s="9">
        <f t="shared" si="8"/>
        <v>567.02510000000007</v>
      </c>
      <c r="H270" s="9">
        <f t="shared" si="9"/>
        <v>0.62000000000000455</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707.34</v>
      </c>
      <c r="D272" s="8">
        <f>'PR-RAS'!E276</f>
        <v>700.28</v>
      </c>
      <c r="E272" s="8">
        <v>0</v>
      </c>
      <c r="F272" s="8">
        <v>0</v>
      </c>
      <c r="G272" s="9">
        <f t="shared" si="8"/>
        <v>571.24090000000001</v>
      </c>
      <c r="H272" s="9">
        <f t="shared" si="9"/>
        <v>0.62000000000000455</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627440.2699999999</v>
      </c>
      <c r="D295" s="8">
        <f>'PR-RAS'!E299</f>
        <v>822292.16999999993</v>
      </c>
      <c r="E295" s="8">
        <v>0</v>
      </c>
      <c r="F295" s="8">
        <v>0</v>
      </c>
      <c r="G295" s="9">
        <f t="shared" si="8"/>
        <v>667975.2353399999</v>
      </c>
      <c r="H295" s="9">
        <f t="shared" si="9"/>
        <v>0.43999999982770532</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1024.9900000001071</v>
      </c>
      <c r="D296" s="8">
        <f>'PR-RAS'!E300</f>
        <v>0</v>
      </c>
      <c r="E296" s="8">
        <v>0</v>
      </c>
      <c r="F296" s="8">
        <v>0</v>
      </c>
      <c r="G296" s="9">
        <f t="shared" si="8"/>
        <v>302.37205000003161</v>
      </c>
      <c r="H296" s="9">
        <f t="shared" si="9"/>
        <v>9.9999998928979039E-3</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110261.34999999986</v>
      </c>
      <c r="E297" s="8">
        <v>0</v>
      </c>
      <c r="F297" s="8">
        <v>0</v>
      </c>
      <c r="G297" s="9">
        <f t="shared" si="8"/>
        <v>65274.719199999912</v>
      </c>
      <c r="H297" s="9">
        <f t="shared" si="9"/>
        <v>0.34999999986030161</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4545.78</v>
      </c>
      <c r="D298" s="8">
        <f>'PR-RAS'!E302</f>
        <v>17999.759999999998</v>
      </c>
      <c r="E298" s="8">
        <v>0</v>
      </c>
      <c r="F298" s="8">
        <v>0</v>
      </c>
      <c r="G298" s="9">
        <f t="shared" si="8"/>
        <v>12041.954099999999</v>
      </c>
      <c r="H298" s="9">
        <f t="shared" si="9"/>
        <v>0.46000000000185537</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7202.12</v>
      </c>
      <c r="D300" s="8">
        <f>'PR-RAS'!E304</f>
        <v>99346.45</v>
      </c>
      <c r="E300" s="8">
        <v>0</v>
      </c>
      <c r="F300" s="8">
        <v>0</v>
      </c>
      <c r="G300" s="9">
        <f t="shared" si="8"/>
        <v>61562.610979999998</v>
      </c>
      <c r="H300" s="9">
        <f t="shared" si="9"/>
        <v>0.56999999999698048</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1181.5</v>
      </c>
      <c r="D301" s="8">
        <f>'PR-RAS'!E305</f>
        <v>6606.26</v>
      </c>
      <c r="E301" s="8">
        <v>0</v>
      </c>
      <c r="F301" s="8">
        <v>0</v>
      </c>
      <c r="G301" s="9">
        <f t="shared" si="8"/>
        <v>4318.2060000000001</v>
      </c>
      <c r="H301" s="9">
        <f t="shared" si="9"/>
        <v>0.76000000000021828</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1000</v>
      </c>
      <c r="D355" s="8">
        <f>'PR-RAS'!E360</f>
        <v>5226.13</v>
      </c>
      <c r="E355" s="8">
        <v>0</v>
      </c>
      <c r="F355" s="8">
        <v>0</v>
      </c>
      <c r="G355" s="9">
        <f t="shared" si="10"/>
        <v>4054.1000399999998</v>
      </c>
      <c r="H355" s="9">
        <f t="shared" si="11"/>
        <v>0.13000000000010914</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1600</v>
      </c>
      <c r="E356" s="8">
        <v>0</v>
      </c>
      <c r="F356" s="8">
        <v>0</v>
      </c>
      <c r="G356" s="9">
        <f t="shared" si="10"/>
        <v>1136</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1600</v>
      </c>
      <c r="E361" s="8">
        <v>0</v>
      </c>
      <c r="F361" s="8">
        <v>0</v>
      </c>
      <c r="G361" s="9">
        <f t="shared" si="10"/>
        <v>1152</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1600</v>
      </c>
      <c r="E364" s="8">
        <v>0</v>
      </c>
      <c r="F364" s="8">
        <v>0</v>
      </c>
      <c r="G364" s="9">
        <f t="shared" si="10"/>
        <v>1161.5999999999999</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1000</v>
      </c>
      <c r="D368" s="8">
        <f>'PR-RAS'!E373</f>
        <v>3626.13</v>
      </c>
      <c r="E368" s="8">
        <v>0</v>
      </c>
      <c r="F368" s="8">
        <v>0</v>
      </c>
      <c r="G368" s="9">
        <f t="shared" si="10"/>
        <v>3028.57942</v>
      </c>
      <c r="H368" s="9">
        <f t="shared" si="11"/>
        <v>0.13000000000010914</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1000</v>
      </c>
      <c r="D374" s="8">
        <f>'PR-RAS'!E379</f>
        <v>3312.5</v>
      </c>
      <c r="E374" s="8">
        <v>0</v>
      </c>
      <c r="F374" s="8">
        <v>0</v>
      </c>
      <c r="G374" s="9">
        <f t="shared" si="10"/>
        <v>2844.125</v>
      </c>
      <c r="H374" s="9">
        <f t="shared" si="11"/>
        <v>0.5</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1000</v>
      </c>
      <c r="D375" s="8">
        <f>'PR-RAS'!E380</f>
        <v>3312.5</v>
      </c>
      <c r="E375" s="8">
        <v>0</v>
      </c>
      <c r="F375" s="8">
        <v>0</v>
      </c>
      <c r="G375" s="9">
        <f t="shared" si="10"/>
        <v>2851.75</v>
      </c>
      <c r="H375" s="9">
        <f t="shared" si="11"/>
        <v>0.5</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313.63</v>
      </c>
      <c r="E388" s="8">
        <v>0</v>
      </c>
      <c r="F388" s="8">
        <v>0</v>
      </c>
      <c r="G388" s="9">
        <f t="shared" si="12"/>
        <v>242.74961999999999</v>
      </c>
      <c r="H388" s="9">
        <f t="shared" si="13"/>
        <v>0.37000000000000455</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313.63</v>
      </c>
      <c r="E389" s="8">
        <v>0</v>
      </c>
      <c r="F389" s="8">
        <v>0</v>
      </c>
      <c r="G389" s="9">
        <f t="shared" si="12"/>
        <v>243.37688</v>
      </c>
      <c r="H389" s="9">
        <f t="shared" si="13"/>
        <v>0.37000000000000455</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1000</v>
      </c>
      <c r="D413" s="8">
        <f>'PR-RAS'!E418</f>
        <v>5226.13</v>
      </c>
      <c r="E413" s="8">
        <v>0</v>
      </c>
      <c r="F413" s="8">
        <v>0</v>
      </c>
      <c r="G413" s="9">
        <f t="shared" si="12"/>
        <v>4718.3311199999998</v>
      </c>
      <c r="H413" s="9">
        <f t="shared" si="13"/>
        <v>0.13000000000010914</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447.57</v>
      </c>
      <c r="E415" s="8">
        <v>0</v>
      </c>
      <c r="F415" s="8">
        <v>0</v>
      </c>
      <c r="G415" s="9">
        <f t="shared" si="12"/>
        <v>370.58795999999995</v>
      </c>
      <c r="H415" s="9">
        <f t="shared" si="13"/>
        <v>0.43000000000000682</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628465.26</v>
      </c>
      <c r="D417" s="8">
        <f>'PR-RAS'!E422</f>
        <v>712030.82000000007</v>
      </c>
      <c r="E417" s="8">
        <v>0</v>
      </c>
      <c r="F417" s="8">
        <v>0</v>
      </c>
      <c r="G417" s="9">
        <f t="shared" si="12"/>
        <v>853851.19039999996</v>
      </c>
      <c r="H417" s="9">
        <f t="shared" si="13"/>
        <v>0.43999999994412065</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628440.2699999999</v>
      </c>
      <c r="D418" s="8">
        <f>'PR-RAS'!E423</f>
        <v>827518.29999999993</v>
      </c>
      <c r="E418" s="8">
        <v>0</v>
      </c>
      <c r="F418" s="8">
        <v>0</v>
      </c>
      <c r="G418" s="9">
        <f t="shared" si="12"/>
        <v>952209.85478999978</v>
      </c>
      <c r="H418" s="9">
        <f t="shared" si="13"/>
        <v>0.56999999983236194</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24.990000000107102</v>
      </c>
      <c r="D419" s="8">
        <f>'PR-RAS'!E424</f>
        <v>0</v>
      </c>
      <c r="E419" s="8">
        <v>0</v>
      </c>
      <c r="F419" s="8">
        <v>0</v>
      </c>
      <c r="G419" s="9">
        <f t="shared" si="12"/>
        <v>10.445820000044769</v>
      </c>
      <c r="H419" s="9">
        <f t="shared" si="13"/>
        <v>9.9999998928979039E-3</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115487.47999999986</v>
      </c>
      <c r="E420" s="8">
        <v>0</v>
      </c>
      <c r="F420" s="8">
        <v>0</v>
      </c>
      <c r="G420" s="9">
        <f t="shared" si="12"/>
        <v>96778.508239999879</v>
      </c>
      <c r="H420" s="9">
        <f t="shared" si="13"/>
        <v>0.47999999986495823</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4545.78</v>
      </c>
      <c r="D421" s="8">
        <f>'PR-RAS'!E426</f>
        <v>17552.189999999999</v>
      </c>
      <c r="E421" s="8">
        <v>0</v>
      </c>
      <c r="F421" s="8">
        <v>0</v>
      </c>
      <c r="G421" s="9">
        <f t="shared" si="12"/>
        <v>16653.067199999998</v>
      </c>
      <c r="H421" s="9">
        <f t="shared" si="13"/>
        <v>0.40999999999894499</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7202.12</v>
      </c>
      <c r="D423" s="8">
        <f>'PR-RAS'!E428</f>
        <v>99346.45</v>
      </c>
      <c r="E423" s="8">
        <v>0</v>
      </c>
      <c r="F423" s="8">
        <v>0</v>
      </c>
      <c r="G423" s="9">
        <f t="shared" si="12"/>
        <v>86887.698439999993</v>
      </c>
      <c r="H423" s="9">
        <f t="shared" si="13"/>
        <v>0.56999999999698048</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628465.26</v>
      </c>
      <c r="D637" s="8">
        <f>'PR-RAS'!E643</f>
        <v>712030.82000000007</v>
      </c>
      <c r="E637" s="8">
        <v>0</v>
      </c>
      <c r="F637" s="8">
        <v>0</v>
      </c>
      <c r="G637" s="9">
        <f t="shared" si="18"/>
        <v>1305407.1084</v>
      </c>
      <c r="H637" s="9">
        <f t="shared" si="19"/>
        <v>0.43999999994412065</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628440.2699999999</v>
      </c>
      <c r="D638" s="8">
        <f>'PR-RAS'!E644</f>
        <v>827518.29999999993</v>
      </c>
      <c r="E638" s="8">
        <v>0</v>
      </c>
      <c r="F638" s="8">
        <v>0</v>
      </c>
      <c r="G638" s="9">
        <f t="shared" si="18"/>
        <v>1454574.7661899999</v>
      </c>
      <c r="H638" s="9">
        <f t="shared" si="19"/>
        <v>0.56999999983236194</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24.990000000107102</v>
      </c>
      <c r="D639" s="8">
        <f>'PR-RAS'!E645</f>
        <v>0</v>
      </c>
      <c r="E639" s="8">
        <v>0</v>
      </c>
      <c r="F639" s="8">
        <v>0</v>
      </c>
      <c r="G639" s="9">
        <f t="shared" si="18"/>
        <v>15.943620000068332</v>
      </c>
      <c r="H639" s="9">
        <f t="shared" si="19"/>
        <v>9.9999998928979039E-3</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115487.47999999986</v>
      </c>
      <c r="E640" s="8">
        <v>0</v>
      </c>
      <c r="F640" s="8">
        <v>0</v>
      </c>
      <c r="G640" s="9">
        <f t="shared" si="18"/>
        <v>147592.99943999984</v>
      </c>
      <c r="H640" s="9">
        <f t="shared" si="19"/>
        <v>0.47999999986495823</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4545.78</v>
      </c>
      <c r="D641" s="8">
        <f>'PR-RAS'!E647</f>
        <v>17552.189999999999</v>
      </c>
      <c r="E641" s="8">
        <v>0</v>
      </c>
      <c r="F641" s="8">
        <v>0</v>
      </c>
      <c r="G641" s="9">
        <f t="shared" si="18"/>
        <v>25376.1024</v>
      </c>
      <c r="H641" s="9">
        <f t="shared" si="19"/>
        <v>0.40999999999894499</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4570.7700000001068</v>
      </c>
      <c r="D643" s="8">
        <f>'PR-RAS'!E649</f>
        <v>0</v>
      </c>
      <c r="E643" s="8">
        <v>0</v>
      </c>
      <c r="F643" s="8">
        <v>0</v>
      </c>
      <c r="G643" s="9">
        <f t="shared" si="20"/>
        <v>2934.4343400000685</v>
      </c>
      <c r="H643" s="9">
        <f t="shared" si="21"/>
        <v>0.22999999989315256</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97935.289999999863</v>
      </c>
      <c r="E644" s="8">
        <v>0</v>
      </c>
      <c r="F644" s="8">
        <v>0</v>
      </c>
      <c r="G644" s="9">
        <f t="shared" si="20"/>
        <v>125944.78293999983</v>
      </c>
      <c r="H644" s="9">
        <f t="shared" si="21"/>
        <v>0.28999999986262992</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94324.38</v>
      </c>
      <c r="D645" s="8">
        <f>'PR-RAS'!E651</f>
        <v>0</v>
      </c>
      <c r="E645" s="8">
        <v>0</v>
      </c>
      <c r="F645" s="8">
        <v>0</v>
      </c>
      <c r="G645" s="9">
        <f t="shared" si="20"/>
        <v>60744.900720000005</v>
      </c>
      <c r="H645" s="9">
        <f t="shared" si="21"/>
        <v>0.38000000000465661</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10037.549999999999</v>
      </c>
      <c r="D646" s="8">
        <f>'PR-RAS'!E653</f>
        <v>17899.47</v>
      </c>
      <c r="E646" s="8">
        <v>0</v>
      </c>
      <c r="F646" s="8">
        <v>0</v>
      </c>
      <c r="G646" s="9">
        <f t="shared" si="20"/>
        <v>29564.536050000002</v>
      </c>
      <c r="H646" s="9">
        <f t="shared" si="21"/>
        <v>0.92000000000189175</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127909.85</v>
      </c>
      <c r="D647" s="8">
        <f>'PR-RAS'!E654</f>
        <v>157883.25</v>
      </c>
      <c r="E647" s="8">
        <v>0</v>
      </c>
      <c r="F647" s="8">
        <v>0</v>
      </c>
      <c r="G647" s="9">
        <f t="shared" si="20"/>
        <v>286614.92209999997</v>
      </c>
      <c r="H647" s="9">
        <f t="shared" si="21"/>
        <v>0.39999999999417923</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135382.72</v>
      </c>
      <c r="D648" s="8">
        <f>'PR-RAS'!E655</f>
        <v>173266.74</v>
      </c>
      <c r="E648" s="8">
        <v>0</v>
      </c>
      <c r="F648" s="8">
        <v>0</v>
      </c>
      <c r="G648" s="9">
        <f t="shared" si="20"/>
        <v>311799.78139999998</v>
      </c>
      <c r="H648" s="9">
        <f t="shared" si="21"/>
        <v>0.54000000000814907</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2564.679999999993</v>
      </c>
      <c r="D649" s="8">
        <f>'PR-RAS'!E656</f>
        <v>2515.9800000000105</v>
      </c>
      <c r="E649" s="8">
        <v>0</v>
      </c>
      <c r="F649" s="8">
        <v>0</v>
      </c>
      <c r="G649" s="9">
        <f t="shared" si="20"/>
        <v>4922.6227200000094</v>
      </c>
      <c r="H649" s="9">
        <f t="shared" si="21"/>
        <v>0.33999999999650754</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54</v>
      </c>
      <c r="D651" s="8">
        <f>'PR-RAS'!E658</f>
        <v>57</v>
      </c>
      <c r="E651" s="8">
        <v>0</v>
      </c>
      <c r="F651" s="8">
        <v>0</v>
      </c>
      <c r="G651" s="9">
        <f t="shared" si="20"/>
        <v>109.2</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42</v>
      </c>
      <c r="D653" s="8">
        <f>'PR-RAS'!E660</f>
        <v>44</v>
      </c>
      <c r="E653" s="8">
        <v>0</v>
      </c>
      <c r="F653" s="8">
        <v>0</v>
      </c>
      <c r="G653" s="9">
        <f t="shared" si="20"/>
        <v>84.76</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521555.57</v>
      </c>
      <c r="D676" s="8">
        <f>'PR-RAS'!E683</f>
        <v>591970.35</v>
      </c>
      <c r="E676" s="8">
        <v>0</v>
      </c>
      <c r="F676" s="8">
        <v>0</v>
      </c>
      <c r="G676" s="9">
        <f t="shared" si="20"/>
        <v>1151209.9822500001</v>
      </c>
      <c r="H676" s="9">
        <f t="shared" si="21"/>
        <v>0.77999999996973202</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2902.26</v>
      </c>
      <c r="E677" s="8">
        <v>0</v>
      </c>
      <c r="F677" s="8">
        <v>0</v>
      </c>
      <c r="G677" s="9">
        <f t="shared" si="20"/>
        <v>3923.8555200000005</v>
      </c>
      <c r="H677" s="9">
        <f t="shared" si="21"/>
        <v>0.26000000000021828</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0</v>
      </c>
      <c r="D717" s="8">
        <f>'PR-RAS'!E724</f>
        <v>0</v>
      </c>
      <c r="E717" s="8">
        <v>0</v>
      </c>
      <c r="F717" s="8">
        <v>0</v>
      </c>
      <c r="G717" s="9">
        <f t="shared" si="22"/>
        <v>0</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3105.01</v>
      </c>
      <c r="E725" s="8">
        <v>0</v>
      </c>
      <c r="F725" s="8">
        <v>0</v>
      </c>
      <c r="G725" s="9">
        <f t="shared" si="22"/>
        <v>4496.0544799999998</v>
      </c>
      <c r="H725" s="9">
        <f t="shared" si="23"/>
        <v>1.0000000000218279E-2</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882.88</v>
      </c>
      <c r="D726" s="8">
        <f>'PR-RAS'!E733</f>
        <v>1103.5999999999999</v>
      </c>
      <c r="E726" s="8">
        <v>0</v>
      </c>
      <c r="F726" s="8">
        <v>0</v>
      </c>
      <c r="G726" s="9">
        <f t="shared" si="22"/>
        <v>2240.308</v>
      </c>
      <c r="H726" s="9">
        <f t="shared" si="23"/>
        <v>0.5200000000000955</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12258.34</v>
      </c>
      <c r="D727" s="8">
        <f>'PR-RAS'!E734</f>
        <v>13037.32</v>
      </c>
      <c r="E727" s="8">
        <v>0</v>
      </c>
      <c r="F727" s="8">
        <v>0</v>
      </c>
      <c r="G727" s="9">
        <f t="shared" si="22"/>
        <v>27829.743479999997</v>
      </c>
      <c r="H727" s="9">
        <f t="shared" si="23"/>
        <v>0.65999999999985448</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1725.43</v>
      </c>
      <c r="D729" s="8">
        <f>'PR-RAS'!E736</f>
        <v>1260.8900000000001</v>
      </c>
      <c r="E729" s="8">
        <v>0</v>
      </c>
      <c r="F729" s="8">
        <v>0</v>
      </c>
      <c r="G729" s="9">
        <f t="shared" si="22"/>
        <v>3091.9688799999999</v>
      </c>
      <c r="H729" s="9">
        <f t="shared" si="23"/>
        <v>0.53999999999996362</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396.49</v>
      </c>
      <c r="D735" s="8">
        <f>'PR-RAS'!E742</f>
        <v>185.9</v>
      </c>
      <c r="E735" s="8">
        <v>0</v>
      </c>
      <c r="F735" s="8">
        <v>0</v>
      </c>
      <c r="G735" s="9">
        <f t="shared" si="22"/>
        <v>563.92485999999997</v>
      </c>
      <c r="H735" s="9">
        <f t="shared" si="23"/>
        <v>0.59000000000000341</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4342.5200000000004</v>
      </c>
      <c r="E737" s="8">
        <v>0</v>
      </c>
      <c r="F737" s="8">
        <v>0</v>
      </c>
      <c r="G737" s="9">
        <f t="shared" si="22"/>
        <v>6392.1894400000001</v>
      </c>
      <c r="H737" s="9">
        <f t="shared" si="23"/>
        <v>0.47999999999956344</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119081.9</v>
      </c>
      <c r="D1582" s="11"/>
      <c r="E1582" s="11">
        <v>0</v>
      </c>
      <c r="F1582" s="11">
        <v>0</v>
      </c>
      <c r="G1582" s="12">
        <f t="shared" ref="G1582:G1613" si="54">B1582/1000*C1582</f>
        <v>119.08189999999999</v>
      </c>
      <c r="H1582" s="12">
        <f t="shared" ref="H1582:H1613" si="55">ABS(C1582-ROUND(C1582,0))</f>
        <v>0.10000000000582077</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729490.74</v>
      </c>
      <c r="D1583" s="8">
        <v>0</v>
      </c>
      <c r="E1583" s="8">
        <v>0</v>
      </c>
      <c r="F1583" s="8">
        <v>0</v>
      </c>
      <c r="G1583" s="9">
        <f t="shared" si="54"/>
        <v>1458.9814799999999</v>
      </c>
      <c r="H1583" s="9">
        <f t="shared" si="55"/>
        <v>0.26000000000931323</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719833.47</v>
      </c>
      <c r="D1585" s="8">
        <v>0</v>
      </c>
      <c r="E1585" s="8">
        <v>0</v>
      </c>
      <c r="F1585" s="8">
        <v>0</v>
      </c>
      <c r="G1585" s="9">
        <f t="shared" si="54"/>
        <v>2879.3338800000001</v>
      </c>
      <c r="H1585" s="9">
        <f t="shared" si="55"/>
        <v>0.46999999997206032</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651223.47</v>
      </c>
      <c r="D1586" s="8">
        <v>0</v>
      </c>
      <c r="E1586" s="8">
        <v>0</v>
      </c>
      <c r="F1586" s="8">
        <v>0</v>
      </c>
      <c r="G1586" s="9">
        <f t="shared" si="54"/>
        <v>3256.11735</v>
      </c>
      <c r="H1586" s="9">
        <f t="shared" si="55"/>
        <v>0.46999999997206032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67135.44</v>
      </c>
      <c r="D1587" s="8">
        <v>0</v>
      </c>
      <c r="E1587" s="8">
        <v>0</v>
      </c>
      <c r="F1587" s="8">
        <v>0</v>
      </c>
      <c r="G1587" s="9">
        <f t="shared" si="54"/>
        <v>402.81264000000004</v>
      </c>
      <c r="H1587" s="9">
        <f t="shared" si="55"/>
        <v>0.44000000000232831</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573.88</v>
      </c>
      <c r="D1588" s="8">
        <v>0</v>
      </c>
      <c r="E1588" s="8">
        <v>0</v>
      </c>
      <c r="F1588" s="8">
        <v>0</v>
      </c>
      <c r="G1588" s="9">
        <f t="shared" si="54"/>
        <v>4.0171599999999996</v>
      </c>
      <c r="H1588" s="9">
        <f t="shared" si="55"/>
        <v>0.12000000000000455</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200.4</v>
      </c>
      <c r="D1590" s="8">
        <v>0</v>
      </c>
      <c r="E1590" s="8">
        <v>0</v>
      </c>
      <c r="F1590" s="8">
        <v>0</v>
      </c>
      <c r="G1590" s="9">
        <f t="shared" si="54"/>
        <v>1.8035999999999999</v>
      </c>
      <c r="H1590" s="9">
        <f t="shared" si="55"/>
        <v>0.40000000000000568</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700.28</v>
      </c>
      <c r="D1592" s="8">
        <v>0</v>
      </c>
      <c r="E1592" s="8">
        <v>0</v>
      </c>
      <c r="F1592" s="8">
        <v>0</v>
      </c>
      <c r="G1592" s="9">
        <f t="shared" si="54"/>
        <v>7.703079999999999</v>
      </c>
      <c r="H1592" s="9">
        <f t="shared" si="55"/>
        <v>0.27999999999997272</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1913.63</v>
      </c>
      <c r="D1594" s="8">
        <v>0</v>
      </c>
      <c r="E1594" s="8">
        <v>0</v>
      </c>
      <c r="F1594" s="8">
        <v>0</v>
      </c>
      <c r="G1594" s="9">
        <f t="shared" si="54"/>
        <v>24.877189999999999</v>
      </c>
      <c r="H1594" s="9">
        <f t="shared" si="55"/>
        <v>0.36999999999989086</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7743.64</v>
      </c>
      <c r="D1601" s="8">
        <v>0</v>
      </c>
      <c r="E1601" s="8">
        <v>0</v>
      </c>
      <c r="F1601" s="8">
        <v>0</v>
      </c>
      <c r="G1601" s="9">
        <f t="shared" si="54"/>
        <v>154.87280000000001</v>
      </c>
      <c r="H1601" s="9">
        <f t="shared" si="55"/>
        <v>0.35999999999967258</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727656.56</v>
      </c>
      <c r="D1602" s="8">
        <v>0</v>
      </c>
      <c r="E1602" s="8">
        <v>0</v>
      </c>
      <c r="F1602" s="8">
        <v>0</v>
      </c>
      <c r="G1602" s="9">
        <f t="shared" si="54"/>
        <v>15280.787760000003</v>
      </c>
      <c r="H1602" s="9">
        <f t="shared" si="55"/>
        <v>0.43999999994412065</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725742.93</v>
      </c>
      <c r="D1604" s="8">
        <v>0</v>
      </c>
      <c r="E1604" s="8">
        <v>0</v>
      </c>
      <c r="F1604" s="8">
        <v>0</v>
      </c>
      <c r="G1604" s="9">
        <f t="shared" si="54"/>
        <v>16692.087390000001</v>
      </c>
      <c r="H1604" s="9">
        <f t="shared" si="55"/>
        <v>6.9999999948777258E-2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661485.77</v>
      </c>
      <c r="D1605" s="8">
        <v>0</v>
      </c>
      <c r="E1605" s="8">
        <v>0</v>
      </c>
      <c r="F1605" s="8">
        <v>0</v>
      </c>
      <c r="G1605" s="9">
        <f t="shared" si="54"/>
        <v>15875.65848</v>
      </c>
      <c r="H1605" s="9">
        <f t="shared" si="55"/>
        <v>0.22999999998137355</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62679.360000000001</v>
      </c>
      <c r="D1606" s="8">
        <v>0</v>
      </c>
      <c r="E1606" s="8">
        <v>0</v>
      </c>
      <c r="F1606" s="8">
        <v>0</v>
      </c>
      <c r="G1606" s="9">
        <f t="shared" si="54"/>
        <v>1566.9840000000002</v>
      </c>
      <c r="H1606" s="9">
        <f t="shared" si="55"/>
        <v>0.36000000000058208</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574.1</v>
      </c>
      <c r="D1607" s="8">
        <v>0</v>
      </c>
      <c r="E1607" s="8">
        <v>0</v>
      </c>
      <c r="F1607" s="8">
        <v>0</v>
      </c>
      <c r="G1607" s="9">
        <f t="shared" si="54"/>
        <v>14.926600000000001</v>
      </c>
      <c r="H1607" s="9">
        <f t="shared" si="55"/>
        <v>0.10000000000002274</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200.4</v>
      </c>
      <c r="D1609" s="8">
        <v>0</v>
      </c>
      <c r="E1609" s="8">
        <v>0</v>
      </c>
      <c r="F1609" s="8">
        <v>0</v>
      </c>
      <c r="G1609" s="9">
        <f t="shared" si="54"/>
        <v>5.6112000000000002</v>
      </c>
      <c r="H1609" s="9">
        <f t="shared" si="55"/>
        <v>0.40000000000000568</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103.02</v>
      </c>
      <c r="D1610" s="8">
        <v>0</v>
      </c>
      <c r="E1610" s="8">
        <v>0</v>
      </c>
      <c r="F1610" s="8">
        <v>0</v>
      </c>
      <c r="G1610" s="9">
        <f t="shared" si="54"/>
        <v>2.9875799999999999</v>
      </c>
      <c r="H1610" s="9">
        <f t="shared" si="55"/>
        <v>1.9999999999996021E-2</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700.28</v>
      </c>
      <c r="D1611" s="8">
        <v>0</v>
      </c>
      <c r="E1611" s="8">
        <v>0</v>
      </c>
      <c r="F1611" s="8">
        <v>0</v>
      </c>
      <c r="G1611" s="9">
        <f t="shared" si="54"/>
        <v>21.008399999999998</v>
      </c>
      <c r="H1611" s="9">
        <f t="shared" si="55"/>
        <v>0.27999999999997272</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1913.63</v>
      </c>
      <c r="D1613" s="8">
        <v>0</v>
      </c>
      <c r="E1613" s="8">
        <v>0</v>
      </c>
      <c r="F1613" s="8">
        <v>0</v>
      </c>
      <c r="G1613" s="9">
        <f t="shared" si="54"/>
        <v>61.236160000000005</v>
      </c>
      <c r="H1613" s="9">
        <f t="shared" si="55"/>
        <v>0.36999999999989086</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120916.07999999996</v>
      </c>
      <c r="D1621" s="8">
        <v>0</v>
      </c>
      <c r="E1621" s="8">
        <v>0</v>
      </c>
      <c r="F1621" s="8">
        <v>0</v>
      </c>
      <c r="G1621" s="9">
        <f t="shared" si="56"/>
        <v>4836.6431999999986</v>
      </c>
      <c r="H1621" s="9">
        <f t="shared" si="57"/>
        <v>7.9999999958090484E-2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413.8</v>
      </c>
      <c r="D1622" s="8">
        <v>0</v>
      </c>
      <c r="E1622" s="8">
        <v>0</v>
      </c>
      <c r="F1622" s="8">
        <v>0</v>
      </c>
      <c r="G1622" s="9">
        <f t="shared" si="56"/>
        <v>16.965800000000002</v>
      </c>
      <c r="H1622" s="9">
        <f t="shared" si="57"/>
        <v>0.19999999999998863</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413.8</v>
      </c>
      <c r="D1628" s="8">
        <v>0</v>
      </c>
      <c r="E1628" s="8">
        <v>0</v>
      </c>
      <c r="F1628" s="8">
        <v>0</v>
      </c>
      <c r="G1628" s="9">
        <f t="shared" si="56"/>
        <v>19.448599999999999</v>
      </c>
      <c r="H1628" s="9">
        <f t="shared" si="57"/>
        <v>0.19999999999998863</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413.8</v>
      </c>
      <c r="D1634" s="8">
        <v>0</v>
      </c>
      <c r="E1634" s="8">
        <v>0</v>
      </c>
      <c r="F1634" s="8">
        <v>0</v>
      </c>
      <c r="G1634" s="9">
        <f t="shared" si="56"/>
        <v>21.9314</v>
      </c>
      <c r="H1634" s="9">
        <f t="shared" si="57"/>
        <v>0.19999999999998863</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413.8</v>
      </c>
      <c r="D1635" s="8">
        <v>0</v>
      </c>
      <c r="E1635" s="8">
        <v>0</v>
      </c>
      <c r="F1635" s="8">
        <v>0</v>
      </c>
      <c r="G1635" s="9">
        <f t="shared" si="56"/>
        <v>22.345200000000002</v>
      </c>
      <c r="H1635" s="9">
        <f t="shared" si="57"/>
        <v>0.19999999999998863</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120502.28</v>
      </c>
      <c r="D1681" s="8">
        <v>0</v>
      </c>
      <c r="E1681" s="8">
        <v>0</v>
      </c>
      <c r="F1681" s="8">
        <v>0</v>
      </c>
      <c r="G1681" s="9">
        <f t="shared" si="60"/>
        <v>12050.228000000001</v>
      </c>
      <c r="H1681" s="9">
        <f t="shared" si="61"/>
        <v>0.27999999999883585</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120502.28</v>
      </c>
      <c r="D1683" s="8">
        <v>0</v>
      </c>
      <c r="E1683" s="8">
        <v>0</v>
      </c>
      <c r="F1683" s="8">
        <v>0</v>
      </c>
      <c r="G1683" s="9">
        <f t="shared" si="60"/>
        <v>12291.232559999999</v>
      </c>
      <c r="H1683" s="9">
        <f t="shared" si="61"/>
        <v>0.27999999999883585</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A10" sqref="A10"/>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4"/>
      <c r="C3" s="34"/>
      <c r="D3" s="34"/>
      <c r="E3" s="34"/>
      <c r="F3" s="34"/>
      <c r="G3" s="34"/>
      <c r="H3" s="7"/>
      <c r="I3" s="35"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6"/>
      <c r="B5" s="31"/>
      <c r="C5" s="31"/>
      <c r="D5" s="31"/>
      <c r="E5" s="31"/>
      <c r="F5" s="31"/>
      <c r="G5" s="31"/>
      <c r="H5" s="31"/>
      <c r="I5" s="31"/>
      <c r="J5" s="7"/>
      <c r="K5" s="7"/>
      <c r="L5" s="7"/>
      <c r="M5" s="7"/>
      <c r="N5" s="7"/>
      <c r="O5" s="7"/>
      <c r="P5" s="7"/>
      <c r="Q5" s="7"/>
      <c r="R5" s="7"/>
      <c r="S5" s="7"/>
      <c r="T5" s="7"/>
      <c r="U5" s="7"/>
      <c r="V5" s="7"/>
      <c r="W5" s="7"/>
    </row>
    <row r="6" spans="1:23" ht="13.5" customHeight="1" x14ac:dyDescent="0.35">
      <c r="B6" s="30" t="s">
        <v>24</v>
      </c>
      <c r="C6" s="38">
        <v>17466</v>
      </c>
      <c r="D6" s="31"/>
      <c r="E6" s="39"/>
      <c r="F6" s="40"/>
      <c r="G6" s="40"/>
      <c r="H6" s="41" t="s">
        <v>25</v>
      </c>
      <c r="I6" s="42" t="s">
        <v>26</v>
      </c>
      <c r="J6" s="7"/>
      <c r="K6" s="7"/>
      <c r="L6" s="7"/>
      <c r="M6" s="7"/>
      <c r="N6" s="7"/>
      <c r="O6" s="7"/>
      <c r="P6" s="7"/>
      <c r="Q6" s="7"/>
      <c r="R6" s="7"/>
      <c r="S6" s="7"/>
      <c r="T6" s="7"/>
      <c r="U6" s="7"/>
      <c r="V6" s="7"/>
      <c r="W6" s="7"/>
    </row>
    <row r="7" spans="1:23" ht="13.5" customHeight="1" x14ac:dyDescent="0.35">
      <c r="B7" s="30"/>
      <c r="C7" s="43"/>
      <c r="D7" s="31"/>
      <c r="E7" s="336" t="s">
        <v>27</v>
      </c>
      <c r="F7" s="309" t="s">
        <v>28</v>
      </c>
      <c r="G7" s="310"/>
      <c r="H7" s="44" t="str">
        <f>IF(OR(MAX(Skriveni!C2:F1010)&gt;0,MIN(Skriveni!C2:F1010)&lt;0),"DA","NE")</f>
        <v>DA</v>
      </c>
      <c r="I7" s="45" t="str">
        <f>IF(AND(H7="DA",Kont!E23&gt;0),Kont!E23,"Nema")</f>
        <v>Nema</v>
      </c>
      <c r="J7" s="7"/>
      <c r="K7" s="7"/>
      <c r="L7" s="7"/>
      <c r="M7" s="7"/>
      <c r="N7" s="7"/>
      <c r="O7" s="7"/>
      <c r="P7" s="7"/>
      <c r="Q7" s="7"/>
      <c r="R7" s="7"/>
      <c r="S7" s="7"/>
      <c r="T7" s="7"/>
      <c r="U7" s="7"/>
      <c r="V7" s="7"/>
      <c r="W7" s="7"/>
    </row>
    <row r="8" spans="1:23" ht="44.25" customHeight="1" x14ac:dyDescent="0.35">
      <c r="B8" s="30" t="s">
        <v>29</v>
      </c>
      <c r="C8" s="46" t="s">
        <v>30</v>
      </c>
      <c r="D8" s="31"/>
      <c r="E8" s="336"/>
      <c r="F8" s="311" t="s">
        <v>31</v>
      </c>
      <c r="G8" s="312"/>
      <c r="H8" s="32" t="str">
        <f>IF(OR(MAX(Skriveni!C1011:D1400)&gt;0,MIN(Skriveni!C1011:D1400)&lt;0),"DA","NE")</f>
        <v>NE</v>
      </c>
      <c r="I8" s="33" t="str">
        <f>IF(AND(H8="DA",Kont!E298&gt;0),Kont!E298,"Nema")</f>
        <v>Nema</v>
      </c>
      <c r="J8" s="7"/>
      <c r="K8" s="7"/>
      <c r="L8" s="7"/>
      <c r="M8" s="7"/>
      <c r="N8" s="7"/>
      <c r="O8" s="7"/>
      <c r="P8" s="7"/>
      <c r="Q8" s="7"/>
      <c r="R8" s="7"/>
      <c r="S8" s="7"/>
      <c r="T8" s="7"/>
      <c r="U8" s="7"/>
      <c r="V8" s="7"/>
      <c r="W8" s="7"/>
    </row>
    <row r="9" spans="1:23" ht="13.5" customHeight="1" x14ac:dyDescent="0.35">
      <c r="B9" s="47"/>
      <c r="C9" s="48"/>
      <c r="D9" s="31"/>
      <c r="E9" s="336"/>
      <c r="F9" s="303" t="s">
        <v>32</v>
      </c>
      <c r="G9" s="304"/>
      <c r="H9" s="49" t="str">
        <f>IF(OR(MAX(Skriveni!C1401:D1537)&gt;0,MIN(Skriveni!C1401:D1537)&lt;0),"DA","NE")</f>
        <v>NE</v>
      </c>
      <c r="I9" s="50" t="str">
        <f>IF(AND(H9="DA",Kont!E346&gt;0),Kont!E346,"Nema")</f>
        <v>Nema</v>
      </c>
      <c r="J9" s="7"/>
      <c r="K9" s="7"/>
      <c r="L9" s="7"/>
      <c r="M9" s="7"/>
      <c r="N9" s="7"/>
      <c r="O9" s="7"/>
      <c r="P9" s="7"/>
      <c r="Q9" s="7"/>
      <c r="R9" s="7"/>
      <c r="S9" s="7"/>
      <c r="T9" s="7"/>
      <c r="U9" s="7"/>
      <c r="V9" s="7"/>
      <c r="W9" s="7"/>
    </row>
    <row r="10" spans="1:23" ht="13.5" customHeight="1" x14ac:dyDescent="0.35">
      <c r="B10" s="30" t="s">
        <v>33</v>
      </c>
      <c r="C10" s="29" t="s">
        <v>34</v>
      </c>
      <c r="D10" s="31"/>
      <c r="E10" s="336"/>
      <c r="F10" s="311" t="s">
        <v>35</v>
      </c>
      <c r="G10" s="312"/>
      <c r="H10" s="32" t="str">
        <f t="array" ref="H10">IF(OR(SUMPRODUCT(--('P-VRIO'!D8:E13&lt;&gt;""))&lt;&gt;0,SUMPRODUCT(--('P-VRIO'!D15:E21&lt;&gt;""))&lt;&gt;0,SUMPRODUCT(--('P-VRIO'!D24:E29&lt;&gt;""))&lt;&gt;0,SUMPRODUCT(--('P-VRIO'!D31:E37&lt;&gt;""))&lt;&gt;0,SUMPRODUCT(--('P-VRIO'!D40:E43&lt;&gt;""))&lt;&gt;0,SUMPRODUCT(--('P-VRIO'!D45:E48&lt;&gt;""))&lt;&gt;0),"DA","NE")</f>
        <v>NE</v>
      </c>
      <c r="I10" s="33" t="str">
        <f>IF(Kont!E344&gt;0,Kont!E344,"Nema")</f>
        <v>Nema</v>
      </c>
      <c r="J10" s="7"/>
      <c r="K10" s="7"/>
      <c r="L10" s="7"/>
      <c r="M10" s="7"/>
      <c r="N10" s="7"/>
      <c r="O10" s="7"/>
      <c r="P10" s="7"/>
      <c r="Q10" s="7"/>
      <c r="R10" s="7"/>
      <c r="S10" s="7"/>
      <c r="T10" s="7"/>
      <c r="U10" s="7"/>
      <c r="V10" s="7"/>
      <c r="W10" s="7"/>
    </row>
    <row r="11" spans="1:23" ht="13.5" customHeight="1" x14ac:dyDescent="0.35">
      <c r="B11" s="51"/>
      <c r="C11" s="52"/>
      <c r="D11" s="31"/>
      <c r="E11" s="336"/>
      <c r="F11" s="301" t="s">
        <v>36</v>
      </c>
      <c r="G11" s="302"/>
      <c r="H11" s="53" t="str">
        <f>IF(OR(MAX(Skriveni!C1582:C1686)&gt;0,MIN(Skriveni!C1582:C1686)&lt;0),"DA","NE")</f>
        <v>DA</v>
      </c>
      <c r="I11" s="54" t="str">
        <f>IF(AND(H11="DA",Kont!E341&gt;0),Kont!E341,"Nema")</f>
        <v>Nema</v>
      </c>
      <c r="J11" s="7"/>
      <c r="K11" s="7"/>
      <c r="L11" s="7"/>
      <c r="M11" s="7"/>
      <c r="N11" s="7"/>
      <c r="O11" s="7"/>
      <c r="P11" s="7"/>
      <c r="Q11" s="7"/>
      <c r="R11" s="7"/>
      <c r="S11" s="7"/>
      <c r="T11" s="7"/>
      <c r="U11" s="7"/>
      <c r="V11" s="7"/>
      <c r="W11" s="7"/>
    </row>
    <row r="12" spans="1:23" ht="23.25" customHeight="1" x14ac:dyDescent="0.35">
      <c r="B12" s="30" t="s">
        <v>37</v>
      </c>
      <c r="C12" s="55" t="s">
        <v>38</v>
      </c>
      <c r="D12" s="31"/>
      <c r="E12" s="336"/>
      <c r="F12" s="333" t="s">
        <v>39</v>
      </c>
      <c r="G12" s="334"/>
      <c r="H12" s="335"/>
      <c r="I12" s="56" t="str">
        <f>IF(Kont!E14&gt;0,Kont!E14,"Nema")</f>
        <v>Nema</v>
      </c>
      <c r="J12" s="7"/>
      <c r="K12" s="7"/>
      <c r="L12" s="7"/>
      <c r="M12" s="7"/>
      <c r="N12" s="7"/>
      <c r="O12" s="7"/>
      <c r="P12" s="7"/>
      <c r="Q12" s="7"/>
      <c r="R12" s="7"/>
      <c r="S12" s="7"/>
      <c r="T12" s="7"/>
      <c r="U12" s="7"/>
      <c r="V12" s="7"/>
      <c r="W12" s="7"/>
    </row>
    <row r="13" spans="1:23" ht="13.5" customHeight="1" x14ac:dyDescent="0.35">
      <c r="A13" s="36"/>
      <c r="B13" s="31"/>
      <c r="C13" s="31"/>
      <c r="D13" s="31"/>
      <c r="E13" s="31"/>
      <c r="F13" s="31"/>
      <c r="G13" s="31"/>
      <c r="H13" s="31"/>
      <c r="I13" s="31"/>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57" t="s">
        <v>40</v>
      </c>
      <c r="B15" s="316" t="s">
        <v>41</v>
      </c>
      <c r="C15" s="317"/>
      <c r="D15" s="317"/>
      <c r="E15" s="317"/>
      <c r="F15" s="318"/>
      <c r="G15" s="58" t="s">
        <v>42</v>
      </c>
      <c r="H15" s="59" t="s">
        <v>43</v>
      </c>
      <c r="I15" s="60" t="s">
        <v>44</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1" t="str">
        <f>'PR-RAS'!C6</f>
        <v>6</v>
      </c>
      <c r="H16" s="62">
        <f>'PR-RAS'!D6</f>
        <v>628465.26</v>
      </c>
      <c r="I16" s="62">
        <f>'PR-RAS'!E6</f>
        <v>712030.82000000007</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3" t="str">
        <f>'PR-RAS'!C152</f>
        <v>3</v>
      </c>
      <c r="H17" s="62">
        <f>'PR-RAS'!D152</f>
        <v>627440.2699999999</v>
      </c>
      <c r="I17" s="62">
        <f>'PR-RAS'!E152</f>
        <v>822292.16999999993</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3" t="str">
        <f>'PR-RAS'!C649</f>
        <v>X006</v>
      </c>
      <c r="H18" s="62">
        <f>'PR-RAS'!D649</f>
        <v>4570.7700000001068</v>
      </c>
      <c r="I18" s="62">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4" t="str">
        <f>'PR-RAS'!C650</f>
        <v>Y006</v>
      </c>
      <c r="H19" s="62">
        <f>'PR-RAS'!D650</f>
        <v>0</v>
      </c>
      <c r="I19" s="62">
        <f>'PR-RAS'!E650</f>
        <v>97935.289999999863</v>
      </c>
      <c r="J19" s="7"/>
      <c r="K19" s="7"/>
      <c r="L19" s="7"/>
      <c r="M19" s="7"/>
      <c r="N19" s="7"/>
      <c r="O19" s="7"/>
      <c r="P19" s="7"/>
      <c r="Q19" s="7"/>
      <c r="R19" s="7"/>
      <c r="S19" s="7"/>
      <c r="T19" s="7"/>
      <c r="U19" s="7"/>
      <c r="V19" s="7"/>
      <c r="W19" s="7"/>
    </row>
    <row r="20" spans="1:23" ht="29.25" customHeight="1" x14ac:dyDescent="0.2">
      <c r="A20" s="57" t="s">
        <v>40</v>
      </c>
      <c r="B20" s="316" t="s">
        <v>41</v>
      </c>
      <c r="C20" s="317"/>
      <c r="D20" s="317"/>
      <c r="E20" s="317"/>
      <c r="F20" s="318"/>
      <c r="G20" s="58" t="s">
        <v>42</v>
      </c>
      <c r="H20" s="59" t="s">
        <v>45</v>
      </c>
      <c r="I20" s="60" t="s">
        <v>46</v>
      </c>
      <c r="J20" s="7"/>
      <c r="K20" s="7"/>
      <c r="L20" s="7"/>
      <c r="M20" s="7"/>
      <c r="N20" s="7"/>
      <c r="O20" s="7"/>
      <c r="P20" s="7"/>
      <c r="Q20" s="7"/>
      <c r="R20" s="7"/>
      <c r="S20" s="7"/>
      <c r="T20" s="7"/>
      <c r="U20" s="7"/>
      <c r="V20" s="7"/>
      <c r="W20" s="7"/>
    </row>
    <row r="21" spans="1:23" ht="12.75" customHeight="1" x14ac:dyDescent="0.2">
      <c r="A21" s="313" t="s">
        <v>31</v>
      </c>
      <c r="B21" s="332" t="str">
        <f>BILANCA!B7</f>
        <v>Nefinancijska imovina (šifre 01+02+03+04+05+06)</v>
      </c>
      <c r="C21" s="328"/>
      <c r="D21" s="328"/>
      <c r="E21" s="328"/>
      <c r="F21" s="329"/>
      <c r="G21" s="65" t="str">
        <f>BILANCA!C7</f>
        <v>B002</v>
      </c>
      <c r="H21" s="62">
        <f>BILANCA!D7</f>
        <v>0</v>
      </c>
      <c r="I21" s="62">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66" t="str">
        <f>BILANCA!C69</f>
        <v>1</v>
      </c>
      <c r="H22" s="62">
        <f>BILANCA!D69</f>
        <v>0</v>
      </c>
      <c r="I22" s="62">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66" t="str">
        <f>BILANCA!C177</f>
        <v>2</v>
      </c>
      <c r="H23" s="62">
        <f>BILANCA!D177</f>
        <v>0</v>
      </c>
      <c r="I23" s="62">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67" t="str">
        <f>BILANCA!C251</f>
        <v>9</v>
      </c>
      <c r="H24" s="62">
        <f>BILANCA!D251</f>
        <v>0</v>
      </c>
      <c r="I24" s="62">
        <f>BILANCA!E251</f>
        <v>0</v>
      </c>
      <c r="J24" s="7"/>
      <c r="K24" s="7"/>
      <c r="L24" s="7"/>
      <c r="M24" s="7"/>
      <c r="N24" s="7"/>
      <c r="O24" s="7"/>
      <c r="P24" s="7"/>
      <c r="Q24" s="7"/>
      <c r="R24" s="7"/>
      <c r="S24" s="7"/>
      <c r="T24" s="7"/>
      <c r="U24" s="7"/>
      <c r="V24" s="7"/>
      <c r="W24" s="7"/>
    </row>
    <row r="25" spans="1:23" ht="48" customHeight="1" x14ac:dyDescent="0.2">
      <c r="A25" s="57" t="s">
        <v>40</v>
      </c>
      <c r="B25" s="316" t="s">
        <v>41</v>
      </c>
      <c r="C25" s="317"/>
      <c r="D25" s="317"/>
      <c r="E25" s="317"/>
      <c r="F25" s="318"/>
      <c r="G25" s="58" t="s">
        <v>42</v>
      </c>
      <c r="H25" s="59" t="s">
        <v>43</v>
      </c>
      <c r="I25" s="60" t="s">
        <v>44</v>
      </c>
      <c r="J25" s="7"/>
      <c r="K25" s="7"/>
      <c r="L25" s="7"/>
      <c r="M25" s="7"/>
      <c r="N25" s="7"/>
      <c r="O25" s="7"/>
      <c r="P25" s="7"/>
      <c r="Q25" s="7"/>
      <c r="R25" s="7"/>
      <c r="S25" s="7"/>
      <c r="T25" s="7"/>
      <c r="U25" s="7"/>
      <c r="V25" s="7"/>
      <c r="W25" s="7"/>
    </row>
    <row r="26" spans="1:23" ht="12.75" customHeight="1" x14ac:dyDescent="0.2">
      <c r="A26" s="313" t="s">
        <v>47</v>
      </c>
      <c r="B26" s="332" t="str">
        <f>'RAS-funkcijski'!B5</f>
        <v>Opće javne usluge (šifre 011+012+013+014 do 018)</v>
      </c>
      <c r="C26" s="328"/>
      <c r="D26" s="328"/>
      <c r="E26" s="328"/>
      <c r="F26" s="329"/>
      <c r="G26" s="65" t="str">
        <f>'RAS-funkcijski'!C5</f>
        <v>01</v>
      </c>
      <c r="H26" s="62">
        <f>'RAS-funkcijski'!D5</f>
        <v>0</v>
      </c>
      <c r="I26" s="62">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66" t="str">
        <f>'RAS-funkcijski'!C35</f>
        <v>04</v>
      </c>
      <c r="H27" s="62">
        <f>'RAS-funkcijski'!D35</f>
        <v>0</v>
      </c>
      <c r="I27" s="62">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66" t="str">
        <f>'RAS-funkcijski'!C88</f>
        <v>066</v>
      </c>
      <c r="H28" s="62">
        <f>'RAS-funkcijski'!D88</f>
        <v>0</v>
      </c>
      <c r="I28" s="62">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66" t="str">
        <f>'RAS-funkcijski'!C114</f>
        <v>09</v>
      </c>
      <c r="H29" s="62">
        <f>'RAS-funkcijski'!D114</f>
        <v>0</v>
      </c>
      <c r="I29" s="62">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67" t="str">
        <f>'RAS-funkcijski'!C141</f>
        <v>R1</v>
      </c>
      <c r="H30" s="62">
        <f>'RAS-funkcijski'!D141</f>
        <v>0</v>
      </c>
      <c r="I30" s="62">
        <f>'RAS-funkcijski'!E141</f>
        <v>0</v>
      </c>
      <c r="J30" s="7"/>
      <c r="K30" s="7"/>
      <c r="L30" s="7"/>
      <c r="M30" s="7"/>
      <c r="N30" s="7"/>
      <c r="O30" s="7"/>
      <c r="P30" s="7"/>
      <c r="Q30" s="7"/>
      <c r="R30" s="7"/>
      <c r="S30" s="7"/>
      <c r="T30" s="7"/>
      <c r="U30" s="7"/>
      <c r="V30" s="7"/>
      <c r="W30" s="7"/>
    </row>
    <row r="31" spans="1:23" ht="29.25" customHeight="1" x14ac:dyDescent="0.2">
      <c r="A31" s="57" t="s">
        <v>40</v>
      </c>
      <c r="B31" s="316" t="s">
        <v>41</v>
      </c>
      <c r="C31" s="317"/>
      <c r="D31" s="317"/>
      <c r="E31" s="317"/>
      <c r="F31" s="318"/>
      <c r="G31" s="58" t="s">
        <v>42</v>
      </c>
      <c r="H31" s="59" t="s">
        <v>48</v>
      </c>
      <c r="I31" s="60" t="s">
        <v>49</v>
      </c>
      <c r="J31" s="7"/>
      <c r="K31" s="7"/>
      <c r="L31" s="7"/>
      <c r="M31" s="7"/>
      <c r="N31" s="7"/>
      <c r="O31" s="7"/>
      <c r="P31" s="7"/>
      <c r="Q31" s="7"/>
      <c r="R31" s="7"/>
      <c r="S31" s="7"/>
      <c r="T31" s="7"/>
      <c r="U31" s="7"/>
      <c r="V31" s="7"/>
      <c r="W31" s="7"/>
    </row>
    <row r="32" spans="1:23" ht="12.75" customHeight="1" x14ac:dyDescent="0.2">
      <c r="A32" s="313" t="s">
        <v>35</v>
      </c>
      <c r="B32" s="327" t="str">
        <f>'P-VRIO'!B5</f>
        <v>Promjene u vrijednosti i obujmu imovine (šifre 91511+91512)</v>
      </c>
      <c r="C32" s="328"/>
      <c r="D32" s="328"/>
      <c r="E32" s="328"/>
      <c r="F32" s="329"/>
      <c r="G32" s="65" t="str">
        <f>'P-VRIO'!C5</f>
        <v>9151</v>
      </c>
      <c r="H32" s="62">
        <f>'P-VRIO'!D5</f>
        <v>0</v>
      </c>
      <c r="I32" s="62">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66" t="str">
        <f>'P-VRIO'!C22</f>
        <v>91512</v>
      </c>
      <c r="H33" s="62">
        <f>'P-VRIO'!D22</f>
        <v>0</v>
      </c>
      <c r="I33" s="62">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66" t="str">
        <f>'P-VRIO'!C38</f>
        <v>9152</v>
      </c>
      <c r="H34" s="62">
        <f>'P-VRIO'!D38</f>
        <v>0</v>
      </c>
      <c r="I34" s="62">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67" t="str">
        <f>'P-VRIO'!C44</f>
        <v>91522</v>
      </c>
      <c r="H35" s="62">
        <f>'P-VRIO'!D44</f>
        <v>0</v>
      </c>
      <c r="I35" s="62">
        <f>'P-VRIO'!E44</f>
        <v>0</v>
      </c>
      <c r="J35" s="7"/>
      <c r="K35" s="7"/>
      <c r="L35" s="7"/>
      <c r="M35" s="7"/>
      <c r="N35" s="7"/>
      <c r="O35" s="7"/>
      <c r="P35" s="7"/>
      <c r="Q35" s="7"/>
      <c r="R35" s="7"/>
      <c r="S35" s="7"/>
      <c r="T35" s="7"/>
      <c r="U35" s="7"/>
      <c r="V35" s="7"/>
      <c r="W35" s="7"/>
    </row>
    <row r="36" spans="1:23" ht="36" customHeight="1" x14ac:dyDescent="0.2">
      <c r="A36" s="57" t="s">
        <v>40</v>
      </c>
      <c r="B36" s="316" t="s">
        <v>41</v>
      </c>
      <c r="C36" s="317"/>
      <c r="D36" s="317"/>
      <c r="E36" s="317"/>
      <c r="F36" s="318"/>
      <c r="G36" s="58" t="s">
        <v>42</v>
      </c>
      <c r="H36" s="59" t="s">
        <v>45</v>
      </c>
      <c r="I36" s="60" t="s">
        <v>50</v>
      </c>
      <c r="J36" s="7"/>
      <c r="K36" s="7"/>
      <c r="L36" s="7"/>
      <c r="M36" s="7"/>
      <c r="N36" s="7"/>
      <c r="O36" s="7"/>
      <c r="P36" s="7"/>
      <c r="Q36" s="7"/>
      <c r="R36" s="7"/>
      <c r="S36" s="7"/>
      <c r="T36" s="7"/>
      <c r="U36" s="7"/>
      <c r="V36" s="7"/>
      <c r="W36" s="7"/>
    </row>
    <row r="37" spans="1:23" ht="12.75" customHeight="1" x14ac:dyDescent="0.2">
      <c r="A37" s="313" t="s">
        <v>36</v>
      </c>
      <c r="B37" s="332" t="str">
        <f>OBVEZE!B5</f>
        <v>Stanje obveza 1. siječnja (=stanju obveza iz Izvještaja o obvezama na 31. prosinca prethodne godine)</v>
      </c>
      <c r="C37" s="328"/>
      <c r="D37" s="328"/>
      <c r="E37" s="328"/>
      <c r="F37" s="329"/>
      <c r="G37" s="65" t="str">
        <f>OBVEZE!C5</f>
        <v>V001</v>
      </c>
      <c r="H37" s="62">
        <f>OBVEZE!D5</f>
        <v>119081.9</v>
      </c>
      <c r="I37" s="62" t="s">
        <v>51</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66" t="str">
        <f>OBVEZE!C44</f>
        <v>V006</v>
      </c>
      <c r="H38" s="62" t="s">
        <v>51</v>
      </c>
      <c r="I38" s="62">
        <f>OBVEZE!D44</f>
        <v>120916.07999999996</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66" t="str">
        <f>OBVEZE!C45</f>
        <v>V007</v>
      </c>
      <c r="H39" s="62" t="s">
        <v>51</v>
      </c>
      <c r="I39" s="62">
        <f>OBVEZE!D45</f>
        <v>413.8</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67" t="str">
        <f>OBVEZE!C104</f>
        <v>V009</v>
      </c>
      <c r="H40" s="68" t="s">
        <v>51</v>
      </c>
      <c r="I40" s="68">
        <f>OBVEZE!D104</f>
        <v>120502.28</v>
      </c>
      <c r="J40" s="7"/>
      <c r="K40" s="7"/>
      <c r="L40" s="7"/>
      <c r="M40" s="7"/>
      <c r="N40" s="7"/>
      <c r="O40" s="7"/>
      <c r="P40" s="7"/>
      <c r="Q40" s="7"/>
      <c r="R40" s="7"/>
      <c r="S40" s="7"/>
      <c r="T40" s="7"/>
      <c r="U40" s="7"/>
      <c r="V40" s="7"/>
      <c r="W40" s="7"/>
    </row>
    <row r="41" spans="1:23" ht="14.25" customHeight="1" x14ac:dyDescent="0.2">
      <c r="A41" s="69"/>
      <c r="B41" s="70"/>
      <c r="C41" s="70"/>
      <c r="D41" s="70"/>
      <c r="E41" s="70"/>
      <c r="F41" s="70"/>
      <c r="G41" s="70"/>
      <c r="H41" s="71"/>
      <c r="I41" s="71"/>
      <c r="J41" s="7"/>
      <c r="K41" s="7"/>
      <c r="L41" s="7"/>
      <c r="M41" s="7"/>
      <c r="N41" s="7"/>
      <c r="O41" s="7"/>
      <c r="P41" s="7"/>
      <c r="Q41" s="7"/>
      <c r="R41" s="7"/>
      <c r="S41" s="7"/>
      <c r="T41" s="7"/>
      <c r="U41" s="7"/>
      <c r="V41" s="7"/>
      <c r="W41" s="7"/>
    </row>
    <row r="42" spans="1:23" ht="14.25" customHeight="1" x14ac:dyDescent="0.2">
      <c r="A42" s="7"/>
      <c r="B42" s="7"/>
      <c r="C42" s="7"/>
      <c r="D42" s="7"/>
      <c r="E42" s="7"/>
      <c r="F42" s="7"/>
      <c r="G42" s="7"/>
      <c r="H42" s="72"/>
      <c r="I42" s="72"/>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73"/>
      <c r="F44" s="74"/>
      <c r="G44" s="7"/>
      <c r="H44" s="75"/>
      <c r="I44" s="76"/>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823" zoomScaleNormal="100" workbookViewId="0">
      <selection activeCell="E305" sqref="E305"/>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61</v>
      </c>
      <c r="B5" s="344"/>
      <c r="C5" s="100"/>
      <c r="D5" s="101"/>
      <c r="E5" s="101"/>
      <c r="F5" s="102"/>
    </row>
    <row r="6" spans="1:24" s="1" customFormat="1" ht="12.75" customHeight="1" x14ac:dyDescent="0.2">
      <c r="A6" s="80" t="s">
        <v>62</v>
      </c>
      <c r="B6" s="81" t="s">
        <v>63</v>
      </c>
      <c r="C6" s="82" t="s">
        <v>62</v>
      </c>
      <c r="D6" s="79">
        <f>D7+D43+D49+D82+D106+D125+D134+D140</f>
        <v>628465.26</v>
      </c>
      <c r="E6" s="79">
        <f>E7+E43+E49+E82+E106+E125+E134+E140</f>
        <v>712030.82000000007</v>
      </c>
      <c r="F6" s="83">
        <f t="shared" ref="F6:F69" si="0">IF(D6&lt;&gt;0,IF(E6/D6&gt;=100,"&gt;&gt;100",E6/D6*100),"-")</f>
        <v>113.29676679344219</v>
      </c>
    </row>
    <row r="7" spans="1:24" s="1" customFormat="1" ht="12.75" customHeight="1" x14ac:dyDescent="0.2">
      <c r="A7" s="80" t="s">
        <v>64</v>
      </c>
      <c r="B7" s="81" t="s">
        <v>65</v>
      </c>
      <c r="C7" s="82" t="s">
        <v>64</v>
      </c>
      <c r="D7" s="79">
        <f>D8+D17+D23+D29+D36+D39</f>
        <v>0</v>
      </c>
      <c r="E7" s="79">
        <f>E8+E17+E23+E29+E36+E39</f>
        <v>0</v>
      </c>
      <c r="F7" s="83" t="str">
        <f t="shared" si="0"/>
        <v>-</v>
      </c>
    </row>
    <row r="8" spans="1:24" s="1" customFormat="1" ht="12.75" customHeight="1" x14ac:dyDescent="0.2">
      <c r="A8" s="80" t="s">
        <v>66</v>
      </c>
      <c r="B8" s="81" t="s">
        <v>67</v>
      </c>
      <c r="C8" s="82" t="s">
        <v>66</v>
      </c>
      <c r="D8" s="79">
        <f>SUM(D9:D14)-D15-D16</f>
        <v>0</v>
      </c>
      <c r="E8" s="79">
        <f>SUM(E9:E14)-E15-E16</f>
        <v>0</v>
      </c>
      <c r="F8" s="83" t="str">
        <f t="shared" si="0"/>
        <v>-</v>
      </c>
    </row>
    <row r="9" spans="1:24" s="1" customFormat="1" ht="12.75" customHeight="1" x14ac:dyDescent="0.2">
      <c r="A9" s="80" t="s">
        <v>68</v>
      </c>
      <c r="B9" s="103" t="s">
        <v>69</v>
      </c>
      <c r="C9" s="82" t="s">
        <v>68</v>
      </c>
      <c r="D9" s="104">
        <v>0</v>
      </c>
      <c r="E9" s="104">
        <v>0</v>
      </c>
      <c r="F9" s="83" t="str">
        <f t="shared" si="0"/>
        <v>-</v>
      </c>
    </row>
    <row r="10" spans="1:24" s="1" customFormat="1" ht="12.75" customHeight="1" x14ac:dyDescent="0.2">
      <c r="A10" s="80" t="s">
        <v>70</v>
      </c>
      <c r="B10" s="103" t="s">
        <v>71</v>
      </c>
      <c r="C10" s="82" t="s">
        <v>70</v>
      </c>
      <c r="D10" s="104">
        <v>0</v>
      </c>
      <c r="E10" s="104">
        <v>0</v>
      </c>
      <c r="F10" s="83" t="str">
        <f t="shared" si="0"/>
        <v>-</v>
      </c>
    </row>
    <row r="11" spans="1:24" s="1" customFormat="1" ht="12.75" customHeight="1" x14ac:dyDescent="0.2">
      <c r="A11" s="80" t="s">
        <v>72</v>
      </c>
      <c r="B11" s="103" t="s">
        <v>73</v>
      </c>
      <c r="C11" s="82" t="s">
        <v>72</v>
      </c>
      <c r="D11" s="104">
        <v>0</v>
      </c>
      <c r="E11" s="104">
        <v>0</v>
      </c>
      <c r="F11" s="83" t="str">
        <f t="shared" si="0"/>
        <v>-</v>
      </c>
    </row>
    <row r="12" spans="1:24" s="1" customFormat="1" ht="12.75" customHeight="1" x14ac:dyDescent="0.2">
      <c r="A12" s="80" t="s">
        <v>74</v>
      </c>
      <c r="B12" s="103" t="s">
        <v>75</v>
      </c>
      <c r="C12" s="82" t="s">
        <v>74</v>
      </c>
      <c r="D12" s="104">
        <v>0</v>
      </c>
      <c r="E12" s="104">
        <v>0</v>
      </c>
      <c r="F12" s="83" t="str">
        <f t="shared" si="0"/>
        <v>-</v>
      </c>
    </row>
    <row r="13" spans="1:24" s="1" customFormat="1" ht="12.75" customHeight="1" x14ac:dyDescent="0.2">
      <c r="A13" s="80" t="s">
        <v>76</v>
      </c>
      <c r="B13" s="103" t="s">
        <v>77</v>
      </c>
      <c r="C13" s="82" t="s">
        <v>76</v>
      </c>
      <c r="D13" s="104">
        <v>0</v>
      </c>
      <c r="E13" s="104">
        <v>0</v>
      </c>
      <c r="F13" s="83" t="str">
        <f t="shared" si="0"/>
        <v>-</v>
      </c>
    </row>
    <row r="14" spans="1:24" s="1" customFormat="1" ht="12.75" customHeight="1" x14ac:dyDescent="0.2">
      <c r="A14" s="80" t="s">
        <v>78</v>
      </c>
      <c r="B14" s="103" t="s">
        <v>79</v>
      </c>
      <c r="C14" s="82" t="s">
        <v>78</v>
      </c>
      <c r="D14" s="104">
        <v>0</v>
      </c>
      <c r="E14" s="104">
        <v>0</v>
      </c>
      <c r="F14" s="83" t="str">
        <f t="shared" si="0"/>
        <v>-</v>
      </c>
    </row>
    <row r="15" spans="1:24" s="1" customFormat="1" ht="12.75" customHeight="1" x14ac:dyDescent="0.2">
      <c r="A15" s="80" t="s">
        <v>80</v>
      </c>
      <c r="B15" s="81" t="s">
        <v>81</v>
      </c>
      <c r="C15" s="82" t="s">
        <v>80</v>
      </c>
      <c r="D15" s="104">
        <v>0</v>
      </c>
      <c r="E15" s="104">
        <v>0</v>
      </c>
      <c r="F15" s="83" t="str">
        <f t="shared" si="0"/>
        <v>-</v>
      </c>
    </row>
    <row r="16" spans="1:24" s="1" customFormat="1" ht="12.75" customHeight="1" x14ac:dyDescent="0.2">
      <c r="A16" s="80" t="s">
        <v>82</v>
      </c>
      <c r="B16" s="81" t="s">
        <v>83</v>
      </c>
      <c r="C16" s="82" t="s">
        <v>82</v>
      </c>
      <c r="D16" s="104">
        <v>0</v>
      </c>
      <c r="E16" s="104">
        <v>0</v>
      </c>
      <c r="F16" s="83" t="str">
        <f t="shared" si="0"/>
        <v>-</v>
      </c>
    </row>
    <row r="17" spans="1:6" s="1" customFormat="1" ht="12.75" customHeight="1" x14ac:dyDescent="0.2">
      <c r="A17" s="80" t="s">
        <v>84</v>
      </c>
      <c r="B17" s="81" t="s">
        <v>85</v>
      </c>
      <c r="C17" s="82" t="s">
        <v>84</v>
      </c>
      <c r="D17" s="79">
        <f>SUM(D18:D21)-D22</f>
        <v>0</v>
      </c>
      <c r="E17" s="79">
        <f>SUM(E18:E21)-E22</f>
        <v>0</v>
      </c>
      <c r="F17" s="83" t="str">
        <f t="shared" si="0"/>
        <v>-</v>
      </c>
    </row>
    <row r="18" spans="1:6" s="1" customFormat="1" ht="12.75" customHeight="1" x14ac:dyDescent="0.2">
      <c r="A18" s="80" t="s">
        <v>86</v>
      </c>
      <c r="B18" s="81" t="s">
        <v>87</v>
      </c>
      <c r="C18" s="82" t="s">
        <v>86</v>
      </c>
      <c r="D18" s="104">
        <v>0</v>
      </c>
      <c r="E18" s="104">
        <v>0</v>
      </c>
      <c r="F18" s="83" t="str">
        <f t="shared" si="0"/>
        <v>-</v>
      </c>
    </row>
    <row r="19" spans="1:6" s="1" customFormat="1" ht="12.75" customHeight="1" x14ac:dyDescent="0.2">
      <c r="A19" s="80" t="s">
        <v>88</v>
      </c>
      <c r="B19" s="81" t="s">
        <v>89</v>
      </c>
      <c r="C19" s="82" t="s">
        <v>88</v>
      </c>
      <c r="D19" s="104">
        <v>0</v>
      </c>
      <c r="E19" s="104">
        <v>0</v>
      </c>
      <c r="F19" s="83" t="str">
        <f t="shared" si="0"/>
        <v>-</v>
      </c>
    </row>
    <row r="20" spans="1:6" s="1" customFormat="1" ht="12.75" customHeight="1" x14ac:dyDescent="0.2">
      <c r="A20" s="80" t="s">
        <v>90</v>
      </c>
      <c r="B20" s="105" t="s">
        <v>91</v>
      </c>
      <c r="C20" s="82" t="s">
        <v>90</v>
      </c>
      <c r="D20" s="104">
        <v>0</v>
      </c>
      <c r="E20" s="104">
        <v>0</v>
      </c>
      <c r="F20" s="83" t="str">
        <f t="shared" si="0"/>
        <v>-</v>
      </c>
    </row>
    <row r="21" spans="1:6" s="1" customFormat="1" ht="12.75" customHeight="1" x14ac:dyDescent="0.2">
      <c r="A21" s="80" t="s">
        <v>92</v>
      </c>
      <c r="B21" s="81" t="s">
        <v>93</v>
      </c>
      <c r="C21" s="82" t="s">
        <v>92</v>
      </c>
      <c r="D21" s="104">
        <v>0</v>
      </c>
      <c r="E21" s="104">
        <v>0</v>
      </c>
      <c r="F21" s="83" t="str">
        <f t="shared" si="0"/>
        <v>-</v>
      </c>
    </row>
    <row r="22" spans="1:6" s="1" customFormat="1" ht="12.75" customHeight="1" x14ac:dyDescent="0.2">
      <c r="A22" s="80" t="s">
        <v>94</v>
      </c>
      <c r="B22" s="81" t="s">
        <v>95</v>
      </c>
      <c r="C22" s="82" t="s">
        <v>94</v>
      </c>
      <c r="D22" s="104">
        <v>0</v>
      </c>
      <c r="E22" s="104">
        <v>0</v>
      </c>
      <c r="F22" s="83" t="str">
        <f t="shared" si="0"/>
        <v>-</v>
      </c>
    </row>
    <row r="23" spans="1:6" s="1" customFormat="1" ht="12.75" customHeight="1" x14ac:dyDescent="0.2">
      <c r="A23" s="80" t="s">
        <v>96</v>
      </c>
      <c r="B23" s="81" t="s">
        <v>97</v>
      </c>
      <c r="C23" s="82" t="s">
        <v>96</v>
      </c>
      <c r="D23" s="79">
        <f>SUM(D24:D28)</f>
        <v>0</v>
      </c>
      <c r="E23" s="79">
        <f>SUM(E24:E28)</f>
        <v>0</v>
      </c>
      <c r="F23" s="83" t="str">
        <f t="shared" si="0"/>
        <v>-</v>
      </c>
    </row>
    <row r="24" spans="1:6" s="1" customFormat="1" ht="12.75" customHeight="1" x14ac:dyDescent="0.2">
      <c r="A24" s="80" t="s">
        <v>98</v>
      </c>
      <c r="B24" s="103" t="s">
        <v>99</v>
      </c>
      <c r="C24" s="82" t="s">
        <v>98</v>
      </c>
      <c r="D24" s="104">
        <v>0</v>
      </c>
      <c r="E24" s="104">
        <v>0</v>
      </c>
      <c r="F24" s="83" t="str">
        <f t="shared" si="0"/>
        <v>-</v>
      </c>
    </row>
    <row r="25" spans="1:6" s="1" customFormat="1" ht="12.75" customHeight="1" x14ac:dyDescent="0.2">
      <c r="A25" s="80" t="s">
        <v>100</v>
      </c>
      <c r="B25" s="81" t="s">
        <v>101</v>
      </c>
      <c r="C25" s="82" t="s">
        <v>100</v>
      </c>
      <c r="D25" s="104">
        <v>0</v>
      </c>
      <c r="E25" s="104">
        <v>0</v>
      </c>
      <c r="F25" s="83" t="str">
        <f t="shared" si="0"/>
        <v>-</v>
      </c>
    </row>
    <row r="26" spans="1:6" s="1" customFormat="1" ht="12.75" customHeight="1" x14ac:dyDescent="0.2">
      <c r="A26" s="80" t="s">
        <v>102</v>
      </c>
      <c r="B26" s="81" t="s">
        <v>103</v>
      </c>
      <c r="C26" s="82" t="s">
        <v>102</v>
      </c>
      <c r="D26" s="104">
        <v>0</v>
      </c>
      <c r="E26" s="104">
        <v>0</v>
      </c>
      <c r="F26" s="83" t="str">
        <f t="shared" si="0"/>
        <v>-</v>
      </c>
    </row>
    <row r="27" spans="1:6" s="1" customFormat="1" ht="12.75" customHeight="1" x14ac:dyDescent="0.2">
      <c r="A27" s="80" t="s">
        <v>104</v>
      </c>
      <c r="B27" s="81" t="s">
        <v>105</v>
      </c>
      <c r="C27" s="82" t="s">
        <v>104</v>
      </c>
      <c r="D27" s="104">
        <v>0</v>
      </c>
      <c r="E27" s="104">
        <v>0</v>
      </c>
      <c r="F27" s="83" t="str">
        <f t="shared" si="0"/>
        <v>-</v>
      </c>
    </row>
    <row r="28" spans="1:6" s="1" customFormat="1" ht="12.75" customHeight="1" x14ac:dyDescent="0.2">
      <c r="A28" s="80" t="s">
        <v>106</v>
      </c>
      <c r="B28" s="81" t="s">
        <v>107</v>
      </c>
      <c r="C28" s="82" t="s">
        <v>106</v>
      </c>
      <c r="D28" s="104">
        <v>0</v>
      </c>
      <c r="E28" s="104">
        <v>0</v>
      </c>
      <c r="F28" s="83" t="str">
        <f t="shared" si="0"/>
        <v>-</v>
      </c>
    </row>
    <row r="29" spans="1:6" s="1" customFormat="1" ht="12.75" customHeight="1" x14ac:dyDescent="0.2">
      <c r="A29" s="80" t="s">
        <v>108</v>
      </c>
      <c r="B29" s="81" t="s">
        <v>109</v>
      </c>
      <c r="C29" s="82" t="s">
        <v>108</v>
      </c>
      <c r="D29" s="79">
        <f>SUM(D30:D35)</f>
        <v>0</v>
      </c>
      <c r="E29" s="79">
        <f>SUM(E30:E35)</f>
        <v>0</v>
      </c>
      <c r="F29" s="83" t="str">
        <f t="shared" si="0"/>
        <v>-</v>
      </c>
    </row>
    <row r="30" spans="1:6" s="1" customFormat="1" ht="12.75" customHeight="1" x14ac:dyDescent="0.2">
      <c r="A30" s="80" t="s">
        <v>110</v>
      </c>
      <c r="B30" s="81" t="s">
        <v>111</v>
      </c>
      <c r="C30" s="82" t="s">
        <v>110</v>
      </c>
      <c r="D30" s="104">
        <v>0</v>
      </c>
      <c r="E30" s="104">
        <v>0</v>
      </c>
      <c r="F30" s="83" t="str">
        <f t="shared" si="0"/>
        <v>-</v>
      </c>
    </row>
    <row r="31" spans="1:6" s="1" customFormat="1" ht="12.75" customHeight="1" x14ac:dyDescent="0.2">
      <c r="A31" s="80" t="s">
        <v>112</v>
      </c>
      <c r="B31" s="81" t="s">
        <v>113</v>
      </c>
      <c r="C31" s="82" t="s">
        <v>112</v>
      </c>
      <c r="D31" s="104">
        <v>0</v>
      </c>
      <c r="E31" s="104">
        <v>0</v>
      </c>
      <c r="F31" s="83" t="str">
        <f t="shared" si="0"/>
        <v>-</v>
      </c>
    </row>
    <row r="32" spans="1:6" s="1" customFormat="1" ht="12.75" customHeight="1" x14ac:dyDescent="0.2">
      <c r="A32" s="80" t="s">
        <v>114</v>
      </c>
      <c r="B32" s="81" t="s">
        <v>115</v>
      </c>
      <c r="C32" s="82" t="s">
        <v>114</v>
      </c>
      <c r="D32" s="104">
        <v>0</v>
      </c>
      <c r="E32" s="104">
        <v>0</v>
      </c>
      <c r="F32" s="83" t="str">
        <f t="shared" si="0"/>
        <v>-</v>
      </c>
    </row>
    <row r="33" spans="1:6" s="1" customFormat="1" ht="12.75" customHeight="1" x14ac:dyDescent="0.2">
      <c r="A33" s="80" t="s">
        <v>116</v>
      </c>
      <c r="B33" s="81" t="s">
        <v>117</v>
      </c>
      <c r="C33" s="82" t="s">
        <v>116</v>
      </c>
      <c r="D33" s="104">
        <v>0</v>
      </c>
      <c r="E33" s="104">
        <v>0</v>
      </c>
      <c r="F33" s="83" t="str">
        <f t="shared" si="0"/>
        <v>-</v>
      </c>
    </row>
    <row r="34" spans="1:6" s="1" customFormat="1" ht="12.75" customHeight="1" x14ac:dyDescent="0.2">
      <c r="A34" s="80" t="s">
        <v>118</v>
      </c>
      <c r="B34" s="81" t="s">
        <v>119</v>
      </c>
      <c r="C34" s="82" t="s">
        <v>118</v>
      </c>
      <c r="D34" s="104">
        <v>0</v>
      </c>
      <c r="E34" s="104">
        <v>0</v>
      </c>
      <c r="F34" s="83" t="str">
        <f t="shared" si="0"/>
        <v>-</v>
      </c>
    </row>
    <row r="35" spans="1:6" s="1" customFormat="1" ht="12.75" customHeight="1" x14ac:dyDescent="0.2">
      <c r="A35" s="80" t="s">
        <v>120</v>
      </c>
      <c r="B35" s="81" t="s">
        <v>121</v>
      </c>
      <c r="C35" s="82" t="s">
        <v>120</v>
      </c>
      <c r="D35" s="104">
        <v>0</v>
      </c>
      <c r="E35" s="104">
        <v>0</v>
      </c>
      <c r="F35" s="83" t="str">
        <f t="shared" si="0"/>
        <v>-</v>
      </c>
    </row>
    <row r="36" spans="1:6" s="1" customFormat="1" ht="12.75" customHeight="1" x14ac:dyDescent="0.2">
      <c r="A36" s="80" t="s">
        <v>122</v>
      </c>
      <c r="B36" s="81" t="s">
        <v>123</v>
      </c>
      <c r="C36" s="82" t="s">
        <v>122</v>
      </c>
      <c r="D36" s="79">
        <f>SUM(D37:D38)</f>
        <v>0</v>
      </c>
      <c r="E36" s="79">
        <f>SUM(E37:E38)</f>
        <v>0</v>
      </c>
      <c r="F36" s="83" t="str">
        <f t="shared" si="0"/>
        <v>-</v>
      </c>
    </row>
    <row r="37" spans="1:6" s="1" customFormat="1" ht="12.75" customHeight="1" x14ac:dyDescent="0.2">
      <c r="A37" s="80" t="s">
        <v>124</v>
      </c>
      <c r="B37" s="81" t="s">
        <v>125</v>
      </c>
      <c r="C37" s="82" t="s">
        <v>124</v>
      </c>
      <c r="D37" s="104">
        <v>0</v>
      </c>
      <c r="E37" s="104">
        <v>0</v>
      </c>
      <c r="F37" s="83" t="str">
        <f t="shared" si="0"/>
        <v>-</v>
      </c>
    </row>
    <row r="38" spans="1:6" s="1" customFormat="1" ht="12.75" customHeight="1" x14ac:dyDescent="0.2">
      <c r="A38" s="80" t="s">
        <v>126</v>
      </c>
      <c r="B38" s="81" t="s">
        <v>127</v>
      </c>
      <c r="C38" s="82" t="s">
        <v>126</v>
      </c>
      <c r="D38" s="104">
        <v>0</v>
      </c>
      <c r="E38" s="104">
        <v>0</v>
      </c>
      <c r="F38" s="83" t="str">
        <f t="shared" si="0"/>
        <v>-</v>
      </c>
    </row>
    <row r="39" spans="1:6" s="1" customFormat="1" ht="12.75" customHeight="1" x14ac:dyDescent="0.2">
      <c r="A39" s="80" t="s">
        <v>128</v>
      </c>
      <c r="B39" s="81" t="s">
        <v>129</v>
      </c>
      <c r="C39" s="82" t="s">
        <v>128</v>
      </c>
      <c r="D39" s="79">
        <f>SUM(D40:D42)</f>
        <v>0</v>
      </c>
      <c r="E39" s="79">
        <f>SUM(E40:E42)</f>
        <v>0</v>
      </c>
      <c r="F39" s="83" t="str">
        <f t="shared" si="0"/>
        <v>-</v>
      </c>
    </row>
    <row r="40" spans="1:6" s="1" customFormat="1" ht="12.75" customHeight="1" x14ac:dyDescent="0.2">
      <c r="A40" s="80" t="s">
        <v>130</v>
      </c>
      <c r="B40" s="81" t="s">
        <v>131</v>
      </c>
      <c r="C40" s="82" t="s">
        <v>130</v>
      </c>
      <c r="D40" s="104">
        <v>0</v>
      </c>
      <c r="E40" s="104">
        <v>0</v>
      </c>
      <c r="F40" s="83" t="str">
        <f t="shared" si="0"/>
        <v>-</v>
      </c>
    </row>
    <row r="41" spans="1:6" s="1" customFormat="1" ht="12.75" customHeight="1" x14ac:dyDescent="0.2">
      <c r="A41" s="80" t="s">
        <v>132</v>
      </c>
      <c r="B41" s="81" t="s">
        <v>133</v>
      </c>
      <c r="C41" s="82" t="s">
        <v>132</v>
      </c>
      <c r="D41" s="104">
        <v>0</v>
      </c>
      <c r="E41" s="104">
        <v>0</v>
      </c>
      <c r="F41" s="83" t="str">
        <f t="shared" si="0"/>
        <v>-</v>
      </c>
    </row>
    <row r="42" spans="1:6" s="1" customFormat="1" ht="12.75" customHeight="1" x14ac:dyDescent="0.2">
      <c r="A42" s="80" t="s">
        <v>134</v>
      </c>
      <c r="B42" s="81" t="s">
        <v>135</v>
      </c>
      <c r="C42" s="82" t="s">
        <v>134</v>
      </c>
      <c r="D42" s="104">
        <v>0</v>
      </c>
      <c r="E42" s="104">
        <v>0</v>
      </c>
      <c r="F42" s="83" t="str">
        <f t="shared" si="0"/>
        <v>-</v>
      </c>
    </row>
    <row r="43" spans="1:6" s="1" customFormat="1" ht="12.75" customHeight="1" x14ac:dyDescent="0.2">
      <c r="A43" s="80" t="s">
        <v>136</v>
      </c>
      <c r="B43" s="81" t="s">
        <v>137</v>
      </c>
      <c r="C43" s="82" t="s">
        <v>136</v>
      </c>
      <c r="D43" s="79">
        <f>D44+D47+D48</f>
        <v>0</v>
      </c>
      <c r="E43" s="79">
        <f>E44+E47+E48</f>
        <v>0</v>
      </c>
      <c r="F43" s="83" t="str">
        <f t="shared" si="0"/>
        <v>-</v>
      </c>
    </row>
    <row r="44" spans="1:6" s="1" customFormat="1" ht="12.75" customHeight="1" x14ac:dyDescent="0.2">
      <c r="A44" s="80" t="s">
        <v>138</v>
      </c>
      <c r="B44" s="81" t="s">
        <v>139</v>
      </c>
      <c r="C44" s="82" t="s">
        <v>138</v>
      </c>
      <c r="D44" s="79">
        <f>SUM(D45:D46)</f>
        <v>0</v>
      </c>
      <c r="E44" s="79">
        <f>SUM(E45:E46)</f>
        <v>0</v>
      </c>
      <c r="F44" s="83" t="str">
        <f t="shared" si="0"/>
        <v>-</v>
      </c>
    </row>
    <row r="45" spans="1:6" s="1" customFormat="1" ht="12.75" customHeight="1" x14ac:dyDescent="0.2">
      <c r="A45" s="80" t="s">
        <v>140</v>
      </c>
      <c r="B45" s="81" t="s">
        <v>141</v>
      </c>
      <c r="C45" s="82" t="s">
        <v>140</v>
      </c>
      <c r="D45" s="104">
        <v>0</v>
      </c>
      <c r="E45" s="104">
        <v>0</v>
      </c>
      <c r="F45" s="83" t="str">
        <f t="shared" si="0"/>
        <v>-</v>
      </c>
    </row>
    <row r="46" spans="1:6" s="1" customFormat="1" ht="12.75" customHeight="1" x14ac:dyDescent="0.2">
      <c r="A46" s="80" t="s">
        <v>142</v>
      </c>
      <c r="B46" s="81" t="s">
        <v>143</v>
      </c>
      <c r="C46" s="82" t="s">
        <v>142</v>
      </c>
      <c r="D46" s="104">
        <v>0</v>
      </c>
      <c r="E46" s="104">
        <v>0</v>
      </c>
      <c r="F46" s="83" t="str">
        <f t="shared" si="0"/>
        <v>-</v>
      </c>
    </row>
    <row r="47" spans="1:6" s="1" customFormat="1" ht="12.75" customHeight="1" x14ac:dyDescent="0.2">
      <c r="A47" s="80" t="s">
        <v>144</v>
      </c>
      <c r="B47" s="81" t="s">
        <v>145</v>
      </c>
      <c r="C47" s="82" t="s">
        <v>144</v>
      </c>
      <c r="D47" s="104">
        <v>0</v>
      </c>
      <c r="E47" s="104">
        <v>0</v>
      </c>
      <c r="F47" s="83" t="str">
        <f t="shared" si="0"/>
        <v>-</v>
      </c>
    </row>
    <row r="48" spans="1:6" s="1" customFormat="1" ht="12.75" customHeight="1" x14ac:dyDescent="0.2">
      <c r="A48" s="80" t="s">
        <v>146</v>
      </c>
      <c r="B48" s="81" t="s">
        <v>147</v>
      </c>
      <c r="C48" s="82" t="s">
        <v>146</v>
      </c>
      <c r="D48" s="104">
        <v>0</v>
      </c>
      <c r="E48" s="104">
        <v>0</v>
      </c>
      <c r="F48" s="83" t="str">
        <f t="shared" si="0"/>
        <v>-</v>
      </c>
    </row>
    <row r="49" spans="1:6" s="1" customFormat="1" ht="24" customHeight="1" x14ac:dyDescent="0.2">
      <c r="A49" s="80" t="s">
        <v>148</v>
      </c>
      <c r="B49" s="103" t="s">
        <v>149</v>
      </c>
      <c r="C49" s="82" t="s">
        <v>148</v>
      </c>
      <c r="D49" s="79">
        <f>D50+D53+D58+D61+D64+D68+D71+D74+D77</f>
        <v>521585.57</v>
      </c>
      <c r="E49" s="79">
        <f>E50+E53+E58+E61+E64+E68+E71+E74+E77</f>
        <v>594962.61</v>
      </c>
      <c r="F49" s="83">
        <f t="shared" si="0"/>
        <v>114.0680732405998</v>
      </c>
    </row>
    <row r="50" spans="1:6" s="1" customFormat="1" ht="12.75" customHeight="1" x14ac:dyDescent="0.2">
      <c r="A50" s="80" t="s">
        <v>150</v>
      </c>
      <c r="B50" s="103" t="s">
        <v>151</v>
      </c>
      <c r="C50" s="82" t="s">
        <v>150</v>
      </c>
      <c r="D50" s="79">
        <f>D51+D52</f>
        <v>0</v>
      </c>
      <c r="E50" s="79">
        <f>E51+E52</f>
        <v>0</v>
      </c>
      <c r="F50" s="83" t="str">
        <f t="shared" si="0"/>
        <v>-</v>
      </c>
    </row>
    <row r="51" spans="1:6" s="1" customFormat="1" ht="12.75" customHeight="1" x14ac:dyDescent="0.2">
      <c r="A51" s="80" t="s">
        <v>152</v>
      </c>
      <c r="B51" s="103" t="s">
        <v>153</v>
      </c>
      <c r="C51" s="82" t="s">
        <v>152</v>
      </c>
      <c r="D51" s="104">
        <v>0</v>
      </c>
      <c r="E51" s="104">
        <v>0</v>
      </c>
      <c r="F51" s="83" t="str">
        <f t="shared" si="0"/>
        <v>-</v>
      </c>
    </row>
    <row r="52" spans="1:6" s="1" customFormat="1" ht="12.75" customHeight="1" x14ac:dyDescent="0.2">
      <c r="A52" s="80" t="s">
        <v>154</v>
      </c>
      <c r="B52" s="103" t="s">
        <v>155</v>
      </c>
      <c r="C52" s="82" t="s">
        <v>154</v>
      </c>
      <c r="D52" s="104">
        <v>0</v>
      </c>
      <c r="E52" s="104">
        <v>0</v>
      </c>
      <c r="F52" s="83" t="str">
        <f t="shared" si="0"/>
        <v>-</v>
      </c>
    </row>
    <row r="53" spans="1:6" s="1" customFormat="1" ht="24" customHeight="1" x14ac:dyDescent="0.2">
      <c r="A53" s="80" t="s">
        <v>156</v>
      </c>
      <c r="B53" s="103" t="s">
        <v>157</v>
      </c>
      <c r="C53" s="82" t="s">
        <v>156</v>
      </c>
      <c r="D53" s="79">
        <f>SUM(D54:D57)</f>
        <v>0</v>
      </c>
      <c r="E53" s="79">
        <f>SUM(E54:E57)</f>
        <v>0</v>
      </c>
      <c r="F53" s="83" t="str">
        <f t="shared" si="0"/>
        <v>-</v>
      </c>
    </row>
    <row r="54" spans="1:6" s="1" customFormat="1" ht="12.75" customHeight="1" x14ac:dyDescent="0.2">
      <c r="A54" s="80" t="s">
        <v>158</v>
      </c>
      <c r="B54" s="103" t="s">
        <v>159</v>
      </c>
      <c r="C54" s="82" t="s">
        <v>158</v>
      </c>
      <c r="D54" s="104">
        <v>0</v>
      </c>
      <c r="E54" s="104">
        <v>0</v>
      </c>
      <c r="F54" s="83" t="str">
        <f t="shared" si="0"/>
        <v>-</v>
      </c>
    </row>
    <row r="55" spans="1:6" s="1" customFormat="1" ht="12.75" customHeight="1" x14ac:dyDescent="0.2">
      <c r="A55" s="80" t="s">
        <v>160</v>
      </c>
      <c r="B55" s="103" t="s">
        <v>161</v>
      </c>
      <c r="C55" s="82" t="s">
        <v>160</v>
      </c>
      <c r="D55" s="104">
        <v>0</v>
      </c>
      <c r="E55" s="104">
        <v>0</v>
      </c>
      <c r="F55" s="83" t="str">
        <f t="shared" si="0"/>
        <v>-</v>
      </c>
    </row>
    <row r="56" spans="1:6" s="1" customFormat="1" ht="12.75" customHeight="1" x14ac:dyDescent="0.2">
      <c r="A56" s="80" t="s">
        <v>162</v>
      </c>
      <c r="B56" s="103" t="s">
        <v>163</v>
      </c>
      <c r="C56" s="82" t="s">
        <v>162</v>
      </c>
      <c r="D56" s="104">
        <v>0</v>
      </c>
      <c r="E56" s="104">
        <v>0</v>
      </c>
      <c r="F56" s="83" t="str">
        <f t="shared" si="0"/>
        <v>-</v>
      </c>
    </row>
    <row r="57" spans="1:6" s="1" customFormat="1" ht="12.75" customHeight="1" x14ac:dyDescent="0.2">
      <c r="A57" s="80" t="s">
        <v>164</v>
      </c>
      <c r="B57" s="103" t="s">
        <v>165</v>
      </c>
      <c r="C57" s="82" t="s">
        <v>164</v>
      </c>
      <c r="D57" s="104">
        <v>0</v>
      </c>
      <c r="E57" s="104">
        <v>0</v>
      </c>
      <c r="F57" s="83" t="str">
        <f t="shared" si="0"/>
        <v>-</v>
      </c>
    </row>
    <row r="58" spans="1:6" s="1" customFormat="1" ht="24" customHeight="1" x14ac:dyDescent="0.2">
      <c r="A58" s="80" t="s">
        <v>166</v>
      </c>
      <c r="B58" s="103" t="s">
        <v>167</v>
      </c>
      <c r="C58" s="82" t="s">
        <v>166</v>
      </c>
      <c r="D58" s="79">
        <f>SUM(D59:D60)</f>
        <v>0</v>
      </c>
      <c r="E58" s="79">
        <f>SUM(E59:E60)</f>
        <v>0</v>
      </c>
      <c r="F58" s="83" t="str">
        <f t="shared" si="0"/>
        <v>-</v>
      </c>
    </row>
    <row r="59" spans="1:6" s="1" customFormat="1" ht="24" customHeight="1" x14ac:dyDescent="0.2">
      <c r="A59" s="80" t="s">
        <v>168</v>
      </c>
      <c r="B59" s="103" t="s">
        <v>169</v>
      </c>
      <c r="C59" s="82" t="s">
        <v>168</v>
      </c>
      <c r="D59" s="104">
        <v>0</v>
      </c>
      <c r="E59" s="104">
        <v>0</v>
      </c>
      <c r="F59" s="83" t="str">
        <f t="shared" si="0"/>
        <v>-</v>
      </c>
    </row>
    <row r="60" spans="1:6" s="1" customFormat="1" ht="24" customHeight="1" x14ac:dyDescent="0.2">
      <c r="A60" s="80" t="s">
        <v>170</v>
      </c>
      <c r="B60" s="103" t="s">
        <v>171</v>
      </c>
      <c r="C60" s="82" t="s">
        <v>170</v>
      </c>
      <c r="D60" s="104">
        <v>0</v>
      </c>
      <c r="E60" s="104">
        <v>0</v>
      </c>
      <c r="F60" s="83" t="str">
        <f t="shared" si="0"/>
        <v>-</v>
      </c>
    </row>
    <row r="61" spans="1:6" s="1" customFormat="1" ht="12.75" customHeight="1" x14ac:dyDescent="0.2">
      <c r="A61" s="80" t="s">
        <v>172</v>
      </c>
      <c r="B61" s="103" t="s">
        <v>173</v>
      </c>
      <c r="C61" s="82" t="s">
        <v>172</v>
      </c>
      <c r="D61" s="79">
        <f>SUM(D62:D63)</f>
        <v>0</v>
      </c>
      <c r="E61" s="79">
        <f>SUM(E62:E63)</f>
        <v>0</v>
      </c>
      <c r="F61" s="83" t="str">
        <f t="shared" si="0"/>
        <v>-</v>
      </c>
    </row>
    <row r="62" spans="1:6" s="1" customFormat="1" ht="12.75" customHeight="1" x14ac:dyDescent="0.2">
      <c r="A62" s="80" t="s">
        <v>174</v>
      </c>
      <c r="B62" s="103" t="s">
        <v>175</v>
      </c>
      <c r="C62" s="82" t="s">
        <v>174</v>
      </c>
      <c r="D62" s="104">
        <v>0</v>
      </c>
      <c r="E62" s="104">
        <v>0</v>
      </c>
      <c r="F62" s="83" t="str">
        <f t="shared" si="0"/>
        <v>-</v>
      </c>
    </row>
    <row r="63" spans="1:6" s="1" customFormat="1" ht="12.75" customHeight="1" x14ac:dyDescent="0.2">
      <c r="A63" s="80" t="s">
        <v>176</v>
      </c>
      <c r="B63" s="103" t="s">
        <v>177</v>
      </c>
      <c r="C63" s="82" t="s">
        <v>176</v>
      </c>
      <c r="D63" s="104">
        <v>0</v>
      </c>
      <c r="E63" s="104">
        <v>0</v>
      </c>
      <c r="F63" s="83" t="str">
        <f t="shared" si="0"/>
        <v>-</v>
      </c>
    </row>
    <row r="64" spans="1:6" s="1" customFormat="1" ht="24" customHeight="1" x14ac:dyDescent="0.2">
      <c r="A64" s="80" t="s">
        <v>178</v>
      </c>
      <c r="B64" s="103" t="s">
        <v>179</v>
      </c>
      <c r="C64" s="82" t="s">
        <v>178</v>
      </c>
      <c r="D64" s="79">
        <f>SUM(D65:D67)</f>
        <v>0</v>
      </c>
      <c r="E64" s="79">
        <f>SUM(E65:E67)</f>
        <v>0</v>
      </c>
      <c r="F64" s="83" t="str">
        <f t="shared" si="0"/>
        <v>-</v>
      </c>
    </row>
    <row r="65" spans="1:6" s="1" customFormat="1" ht="12.75" customHeight="1" x14ac:dyDescent="0.2">
      <c r="A65" s="80" t="s">
        <v>180</v>
      </c>
      <c r="B65" s="103" t="s">
        <v>181</v>
      </c>
      <c r="C65" s="82" t="s">
        <v>180</v>
      </c>
      <c r="D65" s="104">
        <v>0</v>
      </c>
      <c r="E65" s="104">
        <v>0</v>
      </c>
      <c r="F65" s="83" t="str">
        <f t="shared" si="0"/>
        <v>-</v>
      </c>
    </row>
    <row r="66" spans="1:6" s="1" customFormat="1" ht="12.75" customHeight="1" x14ac:dyDescent="0.2">
      <c r="A66" s="80" t="s">
        <v>182</v>
      </c>
      <c r="B66" s="81" t="s">
        <v>183</v>
      </c>
      <c r="C66" s="82" t="s">
        <v>182</v>
      </c>
      <c r="D66" s="104">
        <v>0</v>
      </c>
      <c r="E66" s="104">
        <v>0</v>
      </c>
      <c r="F66" s="83" t="str">
        <f t="shared" si="0"/>
        <v>-</v>
      </c>
    </row>
    <row r="67" spans="1:6" s="1" customFormat="1" ht="12.75" customHeight="1" x14ac:dyDescent="0.2">
      <c r="A67" s="106" t="s">
        <v>184</v>
      </c>
      <c r="B67" s="103" t="s">
        <v>185</v>
      </c>
      <c r="C67" s="107" t="s">
        <v>184</v>
      </c>
      <c r="D67" s="108"/>
      <c r="E67" s="108">
        <v>0</v>
      </c>
      <c r="F67" s="109" t="str">
        <f t="shared" si="0"/>
        <v>-</v>
      </c>
    </row>
    <row r="68" spans="1:6" s="1" customFormat="1" ht="24" customHeight="1" x14ac:dyDescent="0.2">
      <c r="A68" s="80" t="s">
        <v>186</v>
      </c>
      <c r="B68" s="105" t="s">
        <v>187</v>
      </c>
      <c r="C68" s="82" t="s">
        <v>186</v>
      </c>
      <c r="D68" s="79">
        <f>SUM(D69:D70)</f>
        <v>521555.57</v>
      </c>
      <c r="E68" s="79">
        <f>SUM(E69:E70)</f>
        <v>594872.61</v>
      </c>
      <c r="F68" s="83">
        <f t="shared" si="0"/>
        <v>114.05737839210499</v>
      </c>
    </row>
    <row r="69" spans="1:6" s="1" customFormat="1" ht="12.75" customHeight="1" x14ac:dyDescent="0.2">
      <c r="A69" s="80" t="s">
        <v>188</v>
      </c>
      <c r="B69" s="81" t="s">
        <v>189</v>
      </c>
      <c r="C69" s="82" t="s">
        <v>188</v>
      </c>
      <c r="D69" s="104">
        <v>521555.57</v>
      </c>
      <c r="E69" s="104">
        <v>594872.61</v>
      </c>
      <c r="F69" s="83">
        <f t="shared" si="0"/>
        <v>114.05737839210499</v>
      </c>
    </row>
    <row r="70" spans="1:6" s="1" customFormat="1" ht="24" customHeight="1" x14ac:dyDescent="0.2">
      <c r="A70" s="80" t="s">
        <v>190</v>
      </c>
      <c r="B70" s="81" t="s">
        <v>191</v>
      </c>
      <c r="C70" s="82" t="s">
        <v>190</v>
      </c>
      <c r="D70" s="104">
        <v>0</v>
      </c>
      <c r="E70" s="104">
        <v>0</v>
      </c>
      <c r="F70" s="83" t="str">
        <f t="shared" ref="F70:F133" si="1">IF(D70&lt;&gt;0,IF(E70/D70&gt;=100,"&gt;&gt;100",E70/D70*100),"-")</f>
        <v>-</v>
      </c>
    </row>
    <row r="71" spans="1:6" s="1" customFormat="1" ht="24" customHeight="1" x14ac:dyDescent="0.2">
      <c r="A71" s="80" t="s">
        <v>192</v>
      </c>
      <c r="B71" s="103" t="s">
        <v>193</v>
      </c>
      <c r="C71" s="82" t="s">
        <v>192</v>
      </c>
      <c r="D71" s="79">
        <f>SUM(D72:D73)</f>
        <v>0</v>
      </c>
      <c r="E71" s="79">
        <f>SUM(E72:E73)</f>
        <v>0</v>
      </c>
      <c r="F71" s="83" t="str">
        <f t="shared" si="1"/>
        <v>-</v>
      </c>
    </row>
    <row r="72" spans="1:6" s="1" customFormat="1" ht="24" customHeight="1" x14ac:dyDescent="0.2">
      <c r="A72" s="80" t="s">
        <v>194</v>
      </c>
      <c r="B72" s="103" t="s">
        <v>195</v>
      </c>
      <c r="C72" s="82" t="s">
        <v>194</v>
      </c>
      <c r="D72" s="104">
        <v>0</v>
      </c>
      <c r="E72" s="104">
        <v>0</v>
      </c>
      <c r="F72" s="83" t="str">
        <f t="shared" si="1"/>
        <v>-</v>
      </c>
    </row>
    <row r="73" spans="1:6" s="1" customFormat="1" ht="24" customHeight="1" x14ac:dyDescent="0.2">
      <c r="A73" s="80" t="s">
        <v>196</v>
      </c>
      <c r="B73" s="103" t="s">
        <v>197</v>
      </c>
      <c r="C73" s="82" t="s">
        <v>196</v>
      </c>
      <c r="D73" s="104">
        <v>0</v>
      </c>
      <c r="E73" s="104">
        <v>0</v>
      </c>
      <c r="F73" s="83" t="str">
        <f t="shared" si="1"/>
        <v>-</v>
      </c>
    </row>
    <row r="74" spans="1:6" s="1" customFormat="1" ht="12.75" customHeight="1" x14ac:dyDescent="0.2">
      <c r="A74" s="80" t="s">
        <v>198</v>
      </c>
      <c r="B74" s="103" t="s">
        <v>199</v>
      </c>
      <c r="C74" s="82" t="s">
        <v>198</v>
      </c>
      <c r="D74" s="79">
        <f>SUM(D75:D76)</f>
        <v>0</v>
      </c>
      <c r="E74" s="79">
        <f>SUM(E75:E76)</f>
        <v>0</v>
      </c>
      <c r="F74" s="83" t="str">
        <f t="shared" si="1"/>
        <v>-</v>
      </c>
    </row>
    <row r="75" spans="1:6" s="1" customFormat="1" ht="12.75" customHeight="1" x14ac:dyDescent="0.2">
      <c r="A75" s="80" t="s">
        <v>200</v>
      </c>
      <c r="B75" s="103" t="s">
        <v>201</v>
      </c>
      <c r="C75" s="82" t="s">
        <v>200</v>
      </c>
      <c r="D75" s="104">
        <v>0</v>
      </c>
      <c r="E75" s="104">
        <v>0</v>
      </c>
      <c r="F75" s="83" t="str">
        <f t="shared" si="1"/>
        <v>-</v>
      </c>
    </row>
    <row r="76" spans="1:6" s="1" customFormat="1" ht="12.75" customHeight="1" x14ac:dyDescent="0.2">
      <c r="A76" s="80" t="s">
        <v>202</v>
      </c>
      <c r="B76" s="103" t="s">
        <v>203</v>
      </c>
      <c r="C76" s="82" t="s">
        <v>202</v>
      </c>
      <c r="D76" s="104">
        <v>0</v>
      </c>
      <c r="E76" s="104">
        <v>0</v>
      </c>
      <c r="F76" s="83" t="str">
        <f t="shared" si="1"/>
        <v>-</v>
      </c>
    </row>
    <row r="77" spans="1:6" s="1" customFormat="1" ht="24" customHeight="1" x14ac:dyDescent="0.2">
      <c r="A77" s="80" t="s">
        <v>204</v>
      </c>
      <c r="B77" s="103" t="s">
        <v>205</v>
      </c>
      <c r="C77" s="82" t="s">
        <v>204</v>
      </c>
      <c r="D77" s="79">
        <f>SUM(D78:D81)</f>
        <v>30</v>
      </c>
      <c r="E77" s="79">
        <f>SUM(E78:E81)</f>
        <v>90</v>
      </c>
      <c r="F77" s="83">
        <f t="shared" si="1"/>
        <v>300</v>
      </c>
    </row>
    <row r="78" spans="1:6" s="1" customFormat="1" ht="12.75" customHeight="1" x14ac:dyDescent="0.2">
      <c r="A78" s="80" t="s">
        <v>206</v>
      </c>
      <c r="B78" s="81" t="s">
        <v>207</v>
      </c>
      <c r="C78" s="82" t="s">
        <v>206</v>
      </c>
      <c r="D78" s="104">
        <v>30</v>
      </c>
      <c r="E78" s="104">
        <v>90</v>
      </c>
      <c r="F78" s="83">
        <f t="shared" si="1"/>
        <v>300</v>
      </c>
    </row>
    <row r="79" spans="1:6" s="1" customFormat="1" ht="12.75" customHeight="1" x14ac:dyDescent="0.2">
      <c r="A79" s="80" t="s">
        <v>208</v>
      </c>
      <c r="B79" s="81" t="s">
        <v>209</v>
      </c>
      <c r="C79" s="82" t="s">
        <v>208</v>
      </c>
      <c r="D79" s="104">
        <v>0</v>
      </c>
      <c r="E79" s="104">
        <v>0</v>
      </c>
      <c r="F79" s="83" t="str">
        <f t="shared" si="1"/>
        <v>-</v>
      </c>
    </row>
    <row r="80" spans="1:6" s="1" customFormat="1" ht="24" customHeight="1" x14ac:dyDescent="0.2">
      <c r="A80" s="80" t="s">
        <v>210</v>
      </c>
      <c r="B80" s="81" t="s">
        <v>211</v>
      </c>
      <c r="C80" s="82" t="s">
        <v>210</v>
      </c>
      <c r="D80" s="104">
        <v>0</v>
      </c>
      <c r="E80" s="104">
        <v>0</v>
      </c>
      <c r="F80" s="83" t="str">
        <f t="shared" si="1"/>
        <v>-</v>
      </c>
    </row>
    <row r="81" spans="1:6" s="1" customFormat="1" ht="24" customHeight="1" x14ac:dyDescent="0.2">
      <c r="A81" s="80" t="s">
        <v>212</v>
      </c>
      <c r="B81" s="81" t="s">
        <v>213</v>
      </c>
      <c r="C81" s="82" t="s">
        <v>212</v>
      </c>
      <c r="D81" s="104">
        <v>0</v>
      </c>
      <c r="E81" s="104">
        <v>0</v>
      </c>
      <c r="F81" s="83" t="str">
        <f t="shared" si="1"/>
        <v>-</v>
      </c>
    </row>
    <row r="82" spans="1:6" s="1" customFormat="1" ht="12.75" customHeight="1" x14ac:dyDescent="0.2">
      <c r="A82" s="80" t="s">
        <v>214</v>
      </c>
      <c r="B82" s="81" t="s">
        <v>215</v>
      </c>
      <c r="C82" s="82" t="s">
        <v>214</v>
      </c>
      <c r="D82" s="79">
        <f>D83+D91+D98</f>
        <v>0.02</v>
      </c>
      <c r="E82" s="79">
        <f>E83+E91+E98</f>
        <v>0.05</v>
      </c>
      <c r="F82" s="83">
        <f t="shared" si="1"/>
        <v>250</v>
      </c>
    </row>
    <row r="83" spans="1:6" s="1" customFormat="1" ht="12.75" customHeight="1" x14ac:dyDescent="0.2">
      <c r="A83" s="80" t="s">
        <v>216</v>
      </c>
      <c r="B83" s="81" t="s">
        <v>217</v>
      </c>
      <c r="C83" s="82" t="s">
        <v>216</v>
      </c>
      <c r="D83" s="79">
        <f>SUM(D84:D90)</f>
        <v>0.02</v>
      </c>
      <c r="E83" s="79">
        <f>SUM(E84:E90)</f>
        <v>0.05</v>
      </c>
      <c r="F83" s="83">
        <f t="shared" si="1"/>
        <v>250</v>
      </c>
    </row>
    <row r="84" spans="1:6" s="1" customFormat="1" ht="12.75" customHeight="1" x14ac:dyDescent="0.2">
      <c r="A84" s="80" t="s">
        <v>218</v>
      </c>
      <c r="B84" s="81" t="s">
        <v>219</v>
      </c>
      <c r="C84" s="82" t="s">
        <v>218</v>
      </c>
      <c r="D84" s="104">
        <v>0</v>
      </c>
      <c r="E84" s="104">
        <v>0</v>
      </c>
      <c r="F84" s="83" t="str">
        <f t="shared" si="1"/>
        <v>-</v>
      </c>
    </row>
    <row r="85" spans="1:6" s="1" customFormat="1" ht="12.75" customHeight="1" x14ac:dyDescent="0.2">
      <c r="A85" s="80" t="s">
        <v>220</v>
      </c>
      <c r="B85" s="81" t="s">
        <v>221</v>
      </c>
      <c r="C85" s="82" t="s">
        <v>220</v>
      </c>
      <c r="D85" s="104">
        <v>0.02</v>
      </c>
      <c r="E85" s="104">
        <v>0.05</v>
      </c>
      <c r="F85" s="83">
        <f t="shared" si="1"/>
        <v>250</v>
      </c>
    </row>
    <row r="86" spans="1:6" s="1" customFormat="1" ht="12.75" customHeight="1" x14ac:dyDescent="0.2">
      <c r="A86" s="80" t="s">
        <v>222</v>
      </c>
      <c r="B86" s="81" t="s">
        <v>223</v>
      </c>
      <c r="C86" s="82" t="s">
        <v>222</v>
      </c>
      <c r="D86" s="104">
        <v>0</v>
      </c>
      <c r="E86" s="104">
        <v>0</v>
      </c>
      <c r="F86" s="83" t="str">
        <f t="shared" si="1"/>
        <v>-</v>
      </c>
    </row>
    <row r="87" spans="1:6" s="1" customFormat="1" ht="12.75" customHeight="1" x14ac:dyDescent="0.2">
      <c r="A87" s="80" t="s">
        <v>224</v>
      </c>
      <c r="B87" s="81" t="s">
        <v>225</v>
      </c>
      <c r="C87" s="82" t="s">
        <v>224</v>
      </c>
      <c r="D87" s="104">
        <v>0</v>
      </c>
      <c r="E87" s="104">
        <v>0</v>
      </c>
      <c r="F87" s="83" t="str">
        <f t="shared" si="1"/>
        <v>-</v>
      </c>
    </row>
    <row r="88" spans="1:6" s="1" customFormat="1" ht="12.75" customHeight="1" x14ac:dyDescent="0.2">
      <c r="A88" s="80" t="s">
        <v>226</v>
      </c>
      <c r="B88" s="81" t="s">
        <v>227</v>
      </c>
      <c r="C88" s="82" t="s">
        <v>226</v>
      </c>
      <c r="D88" s="104">
        <v>0</v>
      </c>
      <c r="E88" s="104">
        <v>0</v>
      </c>
      <c r="F88" s="83" t="str">
        <f t="shared" si="1"/>
        <v>-</v>
      </c>
    </row>
    <row r="89" spans="1:6" s="1" customFormat="1" ht="24" customHeight="1" x14ac:dyDescent="0.2">
      <c r="A89" s="80" t="s">
        <v>228</v>
      </c>
      <c r="B89" s="81" t="s">
        <v>229</v>
      </c>
      <c r="C89" s="82" t="s">
        <v>228</v>
      </c>
      <c r="D89" s="104">
        <v>0</v>
      </c>
      <c r="E89" s="104">
        <v>0</v>
      </c>
      <c r="F89" s="83" t="str">
        <f t="shared" si="1"/>
        <v>-</v>
      </c>
    </row>
    <row r="90" spans="1:6" s="1" customFormat="1" ht="12.75" customHeight="1" x14ac:dyDescent="0.2">
      <c r="A90" s="80" t="s">
        <v>230</v>
      </c>
      <c r="B90" s="81" t="s">
        <v>231</v>
      </c>
      <c r="C90" s="82" t="s">
        <v>230</v>
      </c>
      <c r="D90" s="104">
        <v>0</v>
      </c>
      <c r="E90" s="104">
        <v>0</v>
      </c>
      <c r="F90" s="83" t="str">
        <f t="shared" si="1"/>
        <v>-</v>
      </c>
    </row>
    <row r="91" spans="1:6" s="1" customFormat="1" ht="12.75" customHeight="1" x14ac:dyDescent="0.2">
      <c r="A91" s="80" t="s">
        <v>232</v>
      </c>
      <c r="B91" s="81" t="s">
        <v>233</v>
      </c>
      <c r="C91" s="82" t="s">
        <v>232</v>
      </c>
      <c r="D91" s="79">
        <f>SUM(D92:D97)</f>
        <v>0</v>
      </c>
      <c r="E91" s="79">
        <f>SUM(E92:E97)</f>
        <v>0</v>
      </c>
      <c r="F91" s="83" t="str">
        <f t="shared" si="1"/>
        <v>-</v>
      </c>
    </row>
    <row r="92" spans="1:6" s="1" customFormat="1" ht="12.75" customHeight="1" x14ac:dyDescent="0.2">
      <c r="A92" s="80" t="s">
        <v>234</v>
      </c>
      <c r="B92" s="81" t="s">
        <v>235</v>
      </c>
      <c r="C92" s="82" t="s">
        <v>234</v>
      </c>
      <c r="D92" s="104">
        <v>0</v>
      </c>
      <c r="E92" s="104">
        <v>0</v>
      </c>
      <c r="F92" s="83" t="str">
        <f t="shared" si="1"/>
        <v>-</v>
      </c>
    </row>
    <row r="93" spans="1:6" s="1" customFormat="1" ht="12.75" customHeight="1" x14ac:dyDescent="0.2">
      <c r="A93" s="80" t="s">
        <v>236</v>
      </c>
      <c r="B93" s="81" t="s">
        <v>237</v>
      </c>
      <c r="C93" s="82" t="s">
        <v>236</v>
      </c>
      <c r="D93" s="104">
        <v>0</v>
      </c>
      <c r="E93" s="104">
        <v>0</v>
      </c>
      <c r="F93" s="83" t="str">
        <f t="shared" si="1"/>
        <v>-</v>
      </c>
    </row>
    <row r="94" spans="1:6" s="1" customFormat="1" ht="12.75" customHeight="1" x14ac:dyDescent="0.2">
      <c r="A94" s="80" t="s">
        <v>238</v>
      </c>
      <c r="B94" s="81" t="s">
        <v>239</v>
      </c>
      <c r="C94" s="82" t="s">
        <v>238</v>
      </c>
      <c r="D94" s="104">
        <v>0</v>
      </c>
      <c r="E94" s="104">
        <v>0</v>
      </c>
      <c r="F94" s="83" t="str">
        <f t="shared" si="1"/>
        <v>-</v>
      </c>
    </row>
    <row r="95" spans="1:6" s="1" customFormat="1" ht="12.75" customHeight="1" x14ac:dyDescent="0.2">
      <c r="A95" s="80" t="s">
        <v>240</v>
      </c>
      <c r="B95" s="81" t="s">
        <v>241</v>
      </c>
      <c r="C95" s="82" t="s">
        <v>240</v>
      </c>
      <c r="D95" s="104">
        <v>0</v>
      </c>
      <c r="E95" s="104">
        <v>0</v>
      </c>
      <c r="F95" s="83" t="str">
        <f t="shared" si="1"/>
        <v>-</v>
      </c>
    </row>
    <row r="96" spans="1:6" s="1" customFormat="1" ht="24" customHeight="1" x14ac:dyDescent="0.2">
      <c r="A96" s="80" t="s">
        <v>242</v>
      </c>
      <c r="B96" s="103" t="s">
        <v>243</v>
      </c>
      <c r="C96" s="82" t="s">
        <v>242</v>
      </c>
      <c r="D96" s="104">
        <v>0</v>
      </c>
      <c r="E96" s="104">
        <v>0</v>
      </c>
      <c r="F96" s="83" t="str">
        <f t="shared" si="1"/>
        <v>-</v>
      </c>
    </row>
    <row r="97" spans="1:6" s="1" customFormat="1" ht="12.75" customHeight="1" x14ac:dyDescent="0.2">
      <c r="A97" s="80" t="s">
        <v>244</v>
      </c>
      <c r="B97" s="103" t="s">
        <v>245</v>
      </c>
      <c r="C97" s="82" t="s">
        <v>244</v>
      </c>
      <c r="D97" s="104">
        <v>0</v>
      </c>
      <c r="E97" s="104">
        <v>0</v>
      </c>
      <c r="F97" s="83" t="str">
        <f t="shared" si="1"/>
        <v>-</v>
      </c>
    </row>
    <row r="98" spans="1:6" s="1" customFormat="1" ht="12.75" customHeight="1" x14ac:dyDescent="0.2">
      <c r="A98" s="80" t="s">
        <v>246</v>
      </c>
      <c r="B98" s="103" t="s">
        <v>247</v>
      </c>
      <c r="C98" s="82" t="s">
        <v>246</v>
      </c>
      <c r="D98" s="79">
        <f>SUM(D99:D105)</f>
        <v>0</v>
      </c>
      <c r="E98" s="79">
        <f>SUM(E99:E105)</f>
        <v>0</v>
      </c>
      <c r="F98" s="83" t="str">
        <f t="shared" si="1"/>
        <v>-</v>
      </c>
    </row>
    <row r="99" spans="1:6" s="1" customFormat="1" ht="24" customHeight="1" x14ac:dyDescent="0.2">
      <c r="A99" s="80" t="s">
        <v>248</v>
      </c>
      <c r="B99" s="103" t="s">
        <v>249</v>
      </c>
      <c r="C99" s="82" t="s">
        <v>248</v>
      </c>
      <c r="D99" s="104">
        <v>0</v>
      </c>
      <c r="E99" s="104">
        <v>0</v>
      </c>
      <c r="F99" s="83" t="str">
        <f t="shared" si="1"/>
        <v>-</v>
      </c>
    </row>
    <row r="100" spans="1:6" s="1" customFormat="1" ht="24" customHeight="1" x14ac:dyDescent="0.2">
      <c r="A100" s="80" t="s">
        <v>250</v>
      </c>
      <c r="B100" s="110" t="s">
        <v>251</v>
      </c>
      <c r="C100" s="82" t="s">
        <v>250</v>
      </c>
      <c r="D100" s="104">
        <v>0</v>
      </c>
      <c r="E100" s="104">
        <v>0</v>
      </c>
      <c r="F100" s="83" t="str">
        <f t="shared" si="1"/>
        <v>-</v>
      </c>
    </row>
    <row r="101" spans="1:6" s="1" customFormat="1" ht="24" customHeight="1" x14ac:dyDescent="0.2">
      <c r="A101" s="80" t="s">
        <v>252</v>
      </c>
      <c r="B101" s="110" t="s">
        <v>253</v>
      </c>
      <c r="C101" s="82" t="s">
        <v>252</v>
      </c>
      <c r="D101" s="104">
        <v>0</v>
      </c>
      <c r="E101" s="104">
        <v>0</v>
      </c>
      <c r="F101" s="83" t="str">
        <f t="shared" si="1"/>
        <v>-</v>
      </c>
    </row>
    <row r="102" spans="1:6" s="1" customFormat="1" ht="24" customHeight="1" x14ac:dyDescent="0.2">
      <c r="A102" s="80" t="s">
        <v>254</v>
      </c>
      <c r="B102" s="103" t="s">
        <v>255</v>
      </c>
      <c r="C102" s="82" t="s">
        <v>254</v>
      </c>
      <c r="D102" s="104">
        <v>0</v>
      </c>
      <c r="E102" s="104">
        <v>0</v>
      </c>
      <c r="F102" s="83" t="str">
        <f t="shared" si="1"/>
        <v>-</v>
      </c>
    </row>
    <row r="103" spans="1:6" s="1" customFormat="1" ht="24" customHeight="1" x14ac:dyDescent="0.2">
      <c r="A103" s="80" t="s">
        <v>256</v>
      </c>
      <c r="B103" s="110" t="s">
        <v>257</v>
      </c>
      <c r="C103" s="82" t="s">
        <v>256</v>
      </c>
      <c r="D103" s="104">
        <v>0</v>
      </c>
      <c r="E103" s="104">
        <v>0</v>
      </c>
      <c r="F103" s="83" t="str">
        <f t="shared" si="1"/>
        <v>-</v>
      </c>
    </row>
    <row r="104" spans="1:6" s="1" customFormat="1" ht="24" customHeight="1" x14ac:dyDescent="0.2">
      <c r="A104" s="80" t="s">
        <v>258</v>
      </c>
      <c r="B104" s="110" t="s">
        <v>259</v>
      </c>
      <c r="C104" s="82" t="s">
        <v>258</v>
      </c>
      <c r="D104" s="104">
        <v>0</v>
      </c>
      <c r="E104" s="104">
        <v>0</v>
      </c>
      <c r="F104" s="83" t="str">
        <f t="shared" si="1"/>
        <v>-</v>
      </c>
    </row>
    <row r="105" spans="1:6" s="1" customFormat="1" ht="12.75" customHeight="1" x14ac:dyDescent="0.2">
      <c r="A105" s="80" t="s">
        <v>260</v>
      </c>
      <c r="B105" s="81" t="s">
        <v>261</v>
      </c>
      <c r="C105" s="82" t="s">
        <v>260</v>
      </c>
      <c r="D105" s="104">
        <v>0</v>
      </c>
      <c r="E105" s="104">
        <v>0</v>
      </c>
      <c r="F105" s="83" t="str">
        <f t="shared" si="1"/>
        <v>-</v>
      </c>
    </row>
    <row r="106" spans="1:6" s="1" customFormat="1" ht="24" customHeight="1" x14ac:dyDescent="0.2">
      <c r="A106" s="80" t="s">
        <v>262</v>
      </c>
      <c r="B106" s="81" t="s">
        <v>263</v>
      </c>
      <c r="C106" s="82" t="s">
        <v>262</v>
      </c>
      <c r="D106" s="79">
        <f>D107+D112+D120+D124</f>
        <v>1435.77</v>
      </c>
      <c r="E106" s="79">
        <f>E107+E112+E120+E124</f>
        <v>578</v>
      </c>
      <c r="F106" s="83">
        <f t="shared" si="1"/>
        <v>40.257144250123631</v>
      </c>
    </row>
    <row r="107" spans="1:6" s="1" customFormat="1" ht="12.75" customHeight="1" x14ac:dyDescent="0.2">
      <c r="A107" s="80" t="s">
        <v>264</v>
      </c>
      <c r="B107" s="81" t="s">
        <v>265</v>
      </c>
      <c r="C107" s="82" t="s">
        <v>264</v>
      </c>
      <c r="D107" s="79">
        <f>SUM(D108:D111)</f>
        <v>0</v>
      </c>
      <c r="E107" s="79">
        <f>SUM(E108:E111)</f>
        <v>0</v>
      </c>
      <c r="F107" s="83" t="str">
        <f t="shared" si="1"/>
        <v>-</v>
      </c>
    </row>
    <row r="108" spans="1:6" s="1" customFormat="1" ht="12.75" customHeight="1" x14ac:dyDescent="0.2">
      <c r="A108" s="80" t="s">
        <v>266</v>
      </c>
      <c r="B108" s="81" t="s">
        <v>267</v>
      </c>
      <c r="C108" s="82" t="s">
        <v>266</v>
      </c>
      <c r="D108" s="104">
        <v>0</v>
      </c>
      <c r="E108" s="104">
        <v>0</v>
      </c>
      <c r="F108" s="83" t="str">
        <f t="shared" si="1"/>
        <v>-</v>
      </c>
    </row>
    <row r="109" spans="1:6" s="1" customFormat="1" ht="12.75" customHeight="1" x14ac:dyDescent="0.2">
      <c r="A109" s="80" t="s">
        <v>268</v>
      </c>
      <c r="B109" s="81" t="s">
        <v>269</v>
      </c>
      <c r="C109" s="82" t="s">
        <v>268</v>
      </c>
      <c r="D109" s="104">
        <v>0</v>
      </c>
      <c r="E109" s="104">
        <v>0</v>
      </c>
      <c r="F109" s="83" t="str">
        <f t="shared" si="1"/>
        <v>-</v>
      </c>
    </row>
    <row r="110" spans="1:6" s="1" customFormat="1" ht="12.75" customHeight="1" x14ac:dyDescent="0.2">
      <c r="A110" s="80" t="s">
        <v>270</v>
      </c>
      <c r="B110" s="81" t="s">
        <v>271</v>
      </c>
      <c r="C110" s="82" t="s">
        <v>270</v>
      </c>
      <c r="D110" s="104">
        <v>0</v>
      </c>
      <c r="E110" s="104">
        <v>0</v>
      </c>
      <c r="F110" s="83" t="str">
        <f t="shared" si="1"/>
        <v>-</v>
      </c>
    </row>
    <row r="111" spans="1:6" s="1" customFormat="1" ht="12.75" customHeight="1" x14ac:dyDescent="0.2">
      <c r="A111" s="80" t="s">
        <v>272</v>
      </c>
      <c r="B111" s="81" t="s">
        <v>273</v>
      </c>
      <c r="C111" s="82" t="s">
        <v>272</v>
      </c>
      <c r="D111" s="104">
        <v>0</v>
      </c>
      <c r="E111" s="104">
        <v>0</v>
      </c>
      <c r="F111" s="83" t="str">
        <f t="shared" si="1"/>
        <v>-</v>
      </c>
    </row>
    <row r="112" spans="1:6" s="1" customFormat="1" ht="12.75" customHeight="1" x14ac:dyDescent="0.2">
      <c r="A112" s="80" t="s">
        <v>274</v>
      </c>
      <c r="B112" s="81" t="s">
        <v>275</v>
      </c>
      <c r="C112" s="82" t="s">
        <v>274</v>
      </c>
      <c r="D112" s="79">
        <f>SUM(D113:D119)</f>
        <v>1435.77</v>
      </c>
      <c r="E112" s="79">
        <f>SUM(E113:E119)</f>
        <v>578</v>
      </c>
      <c r="F112" s="83">
        <f t="shared" si="1"/>
        <v>40.257144250123631</v>
      </c>
    </row>
    <row r="113" spans="1:6" s="1" customFormat="1" ht="12.75" customHeight="1" x14ac:dyDescent="0.2">
      <c r="A113" s="80" t="s">
        <v>276</v>
      </c>
      <c r="B113" s="81" t="s">
        <v>277</v>
      </c>
      <c r="C113" s="82" t="s">
        <v>276</v>
      </c>
      <c r="D113" s="104">
        <v>0</v>
      </c>
      <c r="E113" s="104">
        <v>0</v>
      </c>
      <c r="F113" s="83" t="str">
        <f t="shared" si="1"/>
        <v>-</v>
      </c>
    </row>
    <row r="114" spans="1:6" s="1" customFormat="1" ht="12.75" customHeight="1" x14ac:dyDescent="0.2">
      <c r="A114" s="80" t="s">
        <v>278</v>
      </c>
      <c r="B114" s="81" t="s">
        <v>279</v>
      </c>
      <c r="C114" s="82" t="s">
        <v>278</v>
      </c>
      <c r="D114" s="104">
        <v>0</v>
      </c>
      <c r="E114" s="104">
        <v>0</v>
      </c>
      <c r="F114" s="83" t="str">
        <f t="shared" si="1"/>
        <v>-</v>
      </c>
    </row>
    <row r="115" spans="1:6" s="1" customFormat="1" ht="12.75" customHeight="1" x14ac:dyDescent="0.2">
      <c r="A115" s="80" t="s">
        <v>280</v>
      </c>
      <c r="B115" s="81" t="s">
        <v>281</v>
      </c>
      <c r="C115" s="82" t="s">
        <v>280</v>
      </c>
      <c r="D115" s="104">
        <v>0</v>
      </c>
      <c r="E115" s="104">
        <v>0</v>
      </c>
      <c r="F115" s="83" t="str">
        <f t="shared" si="1"/>
        <v>-</v>
      </c>
    </row>
    <row r="116" spans="1:6" s="1" customFormat="1" ht="12.75" customHeight="1" x14ac:dyDescent="0.2">
      <c r="A116" s="80" t="s">
        <v>282</v>
      </c>
      <c r="B116" s="81" t="s">
        <v>283</v>
      </c>
      <c r="C116" s="82" t="s">
        <v>282</v>
      </c>
      <c r="D116" s="104">
        <v>0</v>
      </c>
      <c r="E116" s="104">
        <v>0</v>
      </c>
      <c r="F116" s="83" t="str">
        <f t="shared" si="1"/>
        <v>-</v>
      </c>
    </row>
    <row r="117" spans="1:6" s="1" customFormat="1" ht="12.75" customHeight="1" x14ac:dyDescent="0.2">
      <c r="A117" s="80" t="s">
        <v>284</v>
      </c>
      <c r="B117" s="81" t="s">
        <v>285</v>
      </c>
      <c r="C117" s="82" t="s">
        <v>284</v>
      </c>
      <c r="D117" s="104">
        <v>1435.77</v>
      </c>
      <c r="E117" s="104">
        <v>578</v>
      </c>
      <c r="F117" s="83">
        <f t="shared" si="1"/>
        <v>40.257144250123631</v>
      </c>
    </row>
    <row r="118" spans="1:6" s="1" customFormat="1" ht="12.75" customHeight="1" x14ac:dyDescent="0.2">
      <c r="A118" s="80" t="s">
        <v>286</v>
      </c>
      <c r="B118" s="81" t="s">
        <v>287</v>
      </c>
      <c r="C118" s="82" t="s">
        <v>286</v>
      </c>
      <c r="D118" s="104">
        <v>0</v>
      </c>
      <c r="E118" s="104">
        <v>0</v>
      </c>
      <c r="F118" s="83" t="str">
        <f t="shared" si="1"/>
        <v>-</v>
      </c>
    </row>
    <row r="119" spans="1:6" s="1" customFormat="1" ht="24" customHeight="1" x14ac:dyDescent="0.2">
      <c r="A119" s="80" t="s">
        <v>288</v>
      </c>
      <c r="B119" s="105" t="s">
        <v>289</v>
      </c>
      <c r="C119" s="82" t="s">
        <v>288</v>
      </c>
      <c r="D119" s="104">
        <v>0</v>
      </c>
      <c r="E119" s="104">
        <v>0</v>
      </c>
      <c r="F119" s="83" t="str">
        <f t="shared" si="1"/>
        <v>-</v>
      </c>
    </row>
    <row r="120" spans="1:6" s="1" customFormat="1" ht="12.75" customHeight="1" x14ac:dyDescent="0.2">
      <c r="A120" s="80" t="s">
        <v>290</v>
      </c>
      <c r="B120" s="81" t="s">
        <v>291</v>
      </c>
      <c r="C120" s="82" t="s">
        <v>290</v>
      </c>
      <c r="D120" s="79">
        <f>SUM(D121:D123)</f>
        <v>0</v>
      </c>
      <c r="E120" s="79">
        <f>SUM(E121:E123)</f>
        <v>0</v>
      </c>
      <c r="F120" s="83" t="str">
        <f t="shared" si="1"/>
        <v>-</v>
      </c>
    </row>
    <row r="121" spans="1:6" s="1" customFormat="1" ht="12.75" customHeight="1" x14ac:dyDescent="0.2">
      <c r="A121" s="80" t="s">
        <v>292</v>
      </c>
      <c r="B121" s="81" t="s">
        <v>293</v>
      </c>
      <c r="C121" s="82" t="s">
        <v>292</v>
      </c>
      <c r="D121" s="104">
        <v>0</v>
      </c>
      <c r="E121" s="104">
        <v>0</v>
      </c>
      <c r="F121" s="83" t="str">
        <f t="shared" si="1"/>
        <v>-</v>
      </c>
    </row>
    <row r="122" spans="1:6" s="1" customFormat="1" ht="12.75" customHeight="1" x14ac:dyDescent="0.2">
      <c r="A122" s="80" t="s">
        <v>294</v>
      </c>
      <c r="B122" s="81" t="s">
        <v>295</v>
      </c>
      <c r="C122" s="82" t="s">
        <v>294</v>
      </c>
      <c r="D122" s="104">
        <v>0</v>
      </c>
      <c r="E122" s="104">
        <v>0</v>
      </c>
      <c r="F122" s="83" t="str">
        <f t="shared" si="1"/>
        <v>-</v>
      </c>
    </row>
    <row r="123" spans="1:6" s="1" customFormat="1" ht="12.75" customHeight="1" x14ac:dyDescent="0.2">
      <c r="A123" s="80" t="s">
        <v>296</v>
      </c>
      <c r="B123" s="81" t="s">
        <v>297</v>
      </c>
      <c r="C123" s="82" t="s">
        <v>296</v>
      </c>
      <c r="D123" s="104">
        <v>0</v>
      </c>
      <c r="E123" s="104">
        <v>0</v>
      </c>
      <c r="F123" s="83" t="str">
        <f t="shared" si="1"/>
        <v>-</v>
      </c>
    </row>
    <row r="124" spans="1:6" s="1" customFormat="1" ht="12.75" customHeight="1" x14ac:dyDescent="0.2">
      <c r="A124" s="106" t="s">
        <v>298</v>
      </c>
      <c r="B124" s="103" t="s">
        <v>299</v>
      </c>
      <c r="C124" s="107" t="s">
        <v>298</v>
      </c>
      <c r="D124" s="108"/>
      <c r="E124" s="108">
        <v>0</v>
      </c>
      <c r="F124" s="109" t="str">
        <f t="shared" si="1"/>
        <v>-</v>
      </c>
    </row>
    <row r="125" spans="1:6" s="1" customFormat="1" ht="24" customHeight="1" x14ac:dyDescent="0.2">
      <c r="A125" s="80" t="s">
        <v>300</v>
      </c>
      <c r="B125" s="110" t="s">
        <v>301</v>
      </c>
      <c r="C125" s="82" t="s">
        <v>300</v>
      </c>
      <c r="D125" s="79">
        <f>D126+D129</f>
        <v>4347.55</v>
      </c>
      <c r="E125" s="79">
        <f>E126+E129</f>
        <v>2525.7399999999998</v>
      </c>
      <c r="F125" s="83">
        <f t="shared" si="1"/>
        <v>58.095709077526415</v>
      </c>
    </row>
    <row r="126" spans="1:6" s="1" customFormat="1" ht="12.75" customHeight="1" x14ac:dyDescent="0.2">
      <c r="A126" s="80" t="s">
        <v>302</v>
      </c>
      <c r="B126" s="103" t="s">
        <v>303</v>
      </c>
      <c r="C126" s="82" t="s">
        <v>302</v>
      </c>
      <c r="D126" s="79">
        <f>SUM(D127:D128)</f>
        <v>3347.55</v>
      </c>
      <c r="E126" s="79">
        <f>SUM(E127:E128)</f>
        <v>2525.7399999999998</v>
      </c>
      <c r="F126" s="83">
        <f t="shared" si="1"/>
        <v>75.450404026825581</v>
      </c>
    </row>
    <row r="127" spans="1:6" s="1" customFormat="1" ht="12.75" customHeight="1" x14ac:dyDescent="0.2">
      <c r="A127" s="80" t="s">
        <v>304</v>
      </c>
      <c r="B127" s="103" t="s">
        <v>305</v>
      </c>
      <c r="C127" s="82" t="s">
        <v>304</v>
      </c>
      <c r="D127" s="104">
        <v>0</v>
      </c>
      <c r="E127" s="104">
        <v>0</v>
      </c>
      <c r="F127" s="83" t="str">
        <f t="shared" si="1"/>
        <v>-</v>
      </c>
    </row>
    <row r="128" spans="1:6" s="1" customFormat="1" ht="12.75" customHeight="1" x14ac:dyDescent="0.2">
      <c r="A128" s="80" t="s">
        <v>306</v>
      </c>
      <c r="B128" s="103" t="s">
        <v>307</v>
      </c>
      <c r="C128" s="82" t="s">
        <v>306</v>
      </c>
      <c r="D128" s="104">
        <v>3347.55</v>
      </c>
      <c r="E128" s="104">
        <v>2525.7399999999998</v>
      </c>
      <c r="F128" s="83">
        <f t="shared" si="1"/>
        <v>75.450404026825581</v>
      </c>
    </row>
    <row r="129" spans="1:6" s="1" customFormat="1" ht="36" customHeight="1" x14ac:dyDescent="0.2">
      <c r="A129" s="80" t="s">
        <v>308</v>
      </c>
      <c r="B129" s="110" t="s">
        <v>309</v>
      </c>
      <c r="C129" s="82" t="s">
        <v>308</v>
      </c>
      <c r="D129" s="79">
        <f>SUM(D130:D133)</f>
        <v>1000</v>
      </c>
      <c r="E129" s="79">
        <f>SUM(E130:E133)</f>
        <v>0</v>
      </c>
      <c r="F129" s="83">
        <f t="shared" si="1"/>
        <v>0</v>
      </c>
    </row>
    <row r="130" spans="1:6" s="1" customFormat="1" ht="12.75" customHeight="1" x14ac:dyDescent="0.2">
      <c r="A130" s="80" t="s">
        <v>310</v>
      </c>
      <c r="B130" s="103" t="s">
        <v>311</v>
      </c>
      <c r="C130" s="82" t="s">
        <v>310</v>
      </c>
      <c r="D130" s="104">
        <v>1000</v>
      </c>
      <c r="E130" s="104">
        <v>0</v>
      </c>
      <c r="F130" s="83">
        <f t="shared" si="1"/>
        <v>0</v>
      </c>
    </row>
    <row r="131" spans="1:6" s="1" customFormat="1" ht="12.75" customHeight="1" x14ac:dyDescent="0.2">
      <c r="A131" s="80" t="s">
        <v>312</v>
      </c>
      <c r="B131" s="110" t="s">
        <v>313</v>
      </c>
      <c r="C131" s="82" t="s">
        <v>312</v>
      </c>
      <c r="D131" s="104">
        <v>0</v>
      </c>
      <c r="E131" s="104">
        <v>0</v>
      </c>
      <c r="F131" s="83" t="str">
        <f t="shared" si="1"/>
        <v>-</v>
      </c>
    </row>
    <row r="132" spans="1:6" s="1" customFormat="1" ht="24" customHeight="1" x14ac:dyDescent="0.2">
      <c r="A132" s="80" t="s">
        <v>314</v>
      </c>
      <c r="B132" s="110" t="s">
        <v>315</v>
      </c>
      <c r="C132" s="82" t="s">
        <v>314</v>
      </c>
      <c r="D132" s="104">
        <v>0</v>
      </c>
      <c r="E132" s="104">
        <v>0</v>
      </c>
      <c r="F132" s="83" t="str">
        <f t="shared" si="1"/>
        <v>-</v>
      </c>
    </row>
    <row r="133" spans="1:6" s="1" customFormat="1" ht="24" customHeight="1" x14ac:dyDescent="0.2">
      <c r="A133" s="80" t="s">
        <v>316</v>
      </c>
      <c r="B133" s="110" t="s">
        <v>317</v>
      </c>
      <c r="C133" s="82" t="s">
        <v>316</v>
      </c>
      <c r="D133" s="104">
        <v>0</v>
      </c>
      <c r="E133" s="104">
        <v>0</v>
      </c>
      <c r="F133" s="83" t="str">
        <f t="shared" si="1"/>
        <v>-</v>
      </c>
    </row>
    <row r="134" spans="1:6" s="1" customFormat="1" ht="24" customHeight="1" x14ac:dyDescent="0.2">
      <c r="A134" s="80" t="s">
        <v>318</v>
      </c>
      <c r="B134" s="110" t="s">
        <v>319</v>
      </c>
      <c r="C134" s="82" t="s">
        <v>318</v>
      </c>
      <c r="D134" s="79">
        <f>D135+D139</f>
        <v>101096.35</v>
      </c>
      <c r="E134" s="79">
        <f>E135+E139</f>
        <v>113964.42</v>
      </c>
      <c r="F134" s="83">
        <f t="shared" ref="F134:F197" si="2">IF(D134&lt;&gt;0,IF(E134/D134&gt;=100,"&gt;&gt;100",E134/D134*100),"-")</f>
        <v>112.72852086153455</v>
      </c>
    </row>
    <row r="135" spans="1:6" s="1" customFormat="1" ht="24" customHeight="1" x14ac:dyDescent="0.2">
      <c r="A135" s="80" t="s">
        <v>320</v>
      </c>
      <c r="B135" s="110" t="s">
        <v>321</v>
      </c>
      <c r="C135" s="82" t="s">
        <v>320</v>
      </c>
      <c r="D135" s="79">
        <f>SUM(D136:D138)</f>
        <v>101096.35</v>
      </c>
      <c r="E135" s="79">
        <f>SUM(E136:E138)</f>
        <v>113964.42</v>
      </c>
      <c r="F135" s="83">
        <f t="shared" si="2"/>
        <v>112.72852086153455</v>
      </c>
    </row>
    <row r="136" spans="1:6" s="1" customFormat="1" ht="12.75" customHeight="1" x14ac:dyDescent="0.2">
      <c r="A136" s="80" t="s">
        <v>322</v>
      </c>
      <c r="B136" s="103" t="s">
        <v>323</v>
      </c>
      <c r="C136" s="82" t="s">
        <v>322</v>
      </c>
      <c r="D136" s="104">
        <v>101096.35</v>
      </c>
      <c r="E136" s="104">
        <v>113964.42</v>
      </c>
      <c r="F136" s="83">
        <f t="shared" si="2"/>
        <v>112.72852086153455</v>
      </c>
    </row>
    <row r="137" spans="1:6" s="1" customFormat="1" ht="24" customHeight="1" x14ac:dyDescent="0.2">
      <c r="A137" s="80" t="s">
        <v>324</v>
      </c>
      <c r="B137" s="110" t="s">
        <v>325</v>
      </c>
      <c r="C137" s="82" t="s">
        <v>324</v>
      </c>
      <c r="D137" s="104">
        <v>0</v>
      </c>
      <c r="E137" s="104">
        <v>0</v>
      </c>
      <c r="F137" s="83" t="str">
        <f t="shared" si="2"/>
        <v>-</v>
      </c>
    </row>
    <row r="138" spans="1:6" s="1" customFormat="1" ht="24" customHeight="1" x14ac:dyDescent="0.2">
      <c r="A138" s="80" t="s">
        <v>326</v>
      </c>
      <c r="B138" s="103" t="s">
        <v>327</v>
      </c>
      <c r="C138" s="82" t="s">
        <v>326</v>
      </c>
      <c r="D138" s="104">
        <v>0</v>
      </c>
      <c r="E138" s="104">
        <v>0</v>
      </c>
      <c r="F138" s="83" t="str">
        <f t="shared" si="2"/>
        <v>-</v>
      </c>
    </row>
    <row r="139" spans="1:6" s="1" customFormat="1" ht="12.75" customHeight="1" x14ac:dyDescent="0.2">
      <c r="A139" s="80" t="s">
        <v>328</v>
      </c>
      <c r="B139" s="103" t="s">
        <v>329</v>
      </c>
      <c r="C139" s="82" t="s">
        <v>328</v>
      </c>
      <c r="D139" s="104">
        <v>0</v>
      </c>
      <c r="E139" s="104">
        <v>0</v>
      </c>
      <c r="F139" s="83" t="str">
        <f t="shared" si="2"/>
        <v>-</v>
      </c>
    </row>
    <row r="140" spans="1:6" s="1" customFormat="1" ht="12.75" customHeight="1" x14ac:dyDescent="0.2">
      <c r="A140" s="80" t="s">
        <v>330</v>
      </c>
      <c r="B140" s="103" t="s">
        <v>331</v>
      </c>
      <c r="C140" s="82" t="s">
        <v>330</v>
      </c>
      <c r="D140" s="79">
        <f>D141+D151</f>
        <v>0</v>
      </c>
      <c r="E140" s="79">
        <f>E141+E151</f>
        <v>0</v>
      </c>
      <c r="F140" s="83" t="str">
        <f t="shared" si="2"/>
        <v>-</v>
      </c>
    </row>
    <row r="141" spans="1:6" s="1" customFormat="1" ht="12.75" customHeight="1" x14ac:dyDescent="0.2">
      <c r="A141" s="80" t="s">
        <v>332</v>
      </c>
      <c r="B141" s="103" t="s">
        <v>333</v>
      </c>
      <c r="C141" s="82" t="s">
        <v>332</v>
      </c>
      <c r="D141" s="79">
        <f>SUM(D142:D150)</f>
        <v>0</v>
      </c>
      <c r="E141" s="79">
        <f>SUM(E142:E150)</f>
        <v>0</v>
      </c>
      <c r="F141" s="83" t="str">
        <f t="shared" si="2"/>
        <v>-</v>
      </c>
    </row>
    <row r="142" spans="1:6" s="1" customFormat="1" ht="12.75" customHeight="1" x14ac:dyDescent="0.2">
      <c r="A142" s="80" t="s">
        <v>334</v>
      </c>
      <c r="B142" s="103" t="s">
        <v>335</v>
      </c>
      <c r="C142" s="82" t="s">
        <v>334</v>
      </c>
      <c r="D142" s="104">
        <v>0</v>
      </c>
      <c r="E142" s="104">
        <v>0</v>
      </c>
      <c r="F142" s="83" t="str">
        <f t="shared" si="2"/>
        <v>-</v>
      </c>
    </row>
    <row r="143" spans="1:6" s="1" customFormat="1" ht="12.75" customHeight="1" x14ac:dyDescent="0.2">
      <c r="A143" s="80" t="s">
        <v>336</v>
      </c>
      <c r="B143" s="103" t="s">
        <v>337</v>
      </c>
      <c r="C143" s="82" t="s">
        <v>336</v>
      </c>
      <c r="D143" s="104">
        <v>0</v>
      </c>
      <c r="E143" s="104">
        <v>0</v>
      </c>
      <c r="F143" s="83" t="str">
        <f t="shared" si="2"/>
        <v>-</v>
      </c>
    </row>
    <row r="144" spans="1:6" s="1" customFormat="1" ht="12.75" customHeight="1" x14ac:dyDescent="0.2">
      <c r="A144" s="80" t="s">
        <v>338</v>
      </c>
      <c r="B144" s="103" t="s">
        <v>339</v>
      </c>
      <c r="C144" s="82" t="s">
        <v>338</v>
      </c>
      <c r="D144" s="104">
        <v>0</v>
      </c>
      <c r="E144" s="104">
        <v>0</v>
      </c>
      <c r="F144" s="83" t="str">
        <f t="shared" si="2"/>
        <v>-</v>
      </c>
    </row>
    <row r="145" spans="1:6" s="1" customFormat="1" ht="12.75" customHeight="1" x14ac:dyDescent="0.2">
      <c r="A145" s="80" t="s">
        <v>340</v>
      </c>
      <c r="B145" s="103" t="s">
        <v>341</v>
      </c>
      <c r="C145" s="82" t="s">
        <v>340</v>
      </c>
      <c r="D145" s="104">
        <v>0</v>
      </c>
      <c r="E145" s="104">
        <v>0</v>
      </c>
      <c r="F145" s="83" t="str">
        <f t="shared" si="2"/>
        <v>-</v>
      </c>
    </row>
    <row r="146" spans="1:6" s="1" customFormat="1" ht="12.75" customHeight="1" x14ac:dyDescent="0.2">
      <c r="A146" s="80" t="s">
        <v>342</v>
      </c>
      <c r="B146" s="103" t="s">
        <v>343</v>
      </c>
      <c r="C146" s="82" t="s">
        <v>342</v>
      </c>
      <c r="D146" s="104">
        <v>0</v>
      </c>
      <c r="E146" s="104">
        <v>0</v>
      </c>
      <c r="F146" s="83" t="str">
        <f t="shared" si="2"/>
        <v>-</v>
      </c>
    </row>
    <row r="147" spans="1:6" s="1" customFormat="1" ht="12.75" customHeight="1" x14ac:dyDescent="0.2">
      <c r="A147" s="80" t="s">
        <v>344</v>
      </c>
      <c r="B147" s="103" t="s">
        <v>345</v>
      </c>
      <c r="C147" s="82" t="s">
        <v>344</v>
      </c>
      <c r="D147" s="104">
        <v>0</v>
      </c>
      <c r="E147" s="104">
        <v>0</v>
      </c>
      <c r="F147" s="83" t="str">
        <f t="shared" si="2"/>
        <v>-</v>
      </c>
    </row>
    <row r="148" spans="1:6" s="1" customFormat="1" ht="12.75" customHeight="1" x14ac:dyDescent="0.2">
      <c r="A148" s="80" t="s">
        <v>346</v>
      </c>
      <c r="B148" s="103" t="s">
        <v>347</v>
      </c>
      <c r="C148" s="82" t="s">
        <v>346</v>
      </c>
      <c r="D148" s="104">
        <v>0</v>
      </c>
      <c r="E148" s="104">
        <v>0</v>
      </c>
      <c r="F148" s="83" t="str">
        <f t="shared" si="2"/>
        <v>-</v>
      </c>
    </row>
    <row r="149" spans="1:6" s="1" customFormat="1" ht="12.75" customHeight="1" x14ac:dyDescent="0.2">
      <c r="A149" s="80" t="s">
        <v>348</v>
      </c>
      <c r="B149" s="81" t="s">
        <v>349</v>
      </c>
      <c r="C149" s="82" t="s">
        <v>348</v>
      </c>
      <c r="D149" s="104">
        <v>0</v>
      </c>
      <c r="E149" s="104">
        <v>0</v>
      </c>
      <c r="F149" s="83" t="str">
        <f t="shared" si="2"/>
        <v>-</v>
      </c>
    </row>
    <row r="150" spans="1:6" s="1" customFormat="1" ht="12.75" customHeight="1" x14ac:dyDescent="0.2">
      <c r="A150" s="80" t="s">
        <v>350</v>
      </c>
      <c r="B150" s="81" t="s">
        <v>351</v>
      </c>
      <c r="C150" s="82" t="s">
        <v>350</v>
      </c>
      <c r="D150" s="104">
        <v>0</v>
      </c>
      <c r="E150" s="104">
        <v>0</v>
      </c>
      <c r="F150" s="83" t="str">
        <f t="shared" si="2"/>
        <v>-</v>
      </c>
    </row>
    <row r="151" spans="1:6" s="1" customFormat="1" ht="12.75" customHeight="1" x14ac:dyDescent="0.2">
      <c r="A151" s="80" t="s">
        <v>352</v>
      </c>
      <c r="B151" s="81" t="s">
        <v>353</v>
      </c>
      <c r="C151" s="82" t="s">
        <v>352</v>
      </c>
      <c r="D151" s="104">
        <v>0</v>
      </c>
      <c r="E151" s="104">
        <v>0</v>
      </c>
      <c r="F151" s="83" t="str">
        <f t="shared" si="2"/>
        <v>-</v>
      </c>
    </row>
    <row r="152" spans="1:6" s="1" customFormat="1" ht="12.75" customHeight="1" x14ac:dyDescent="0.2">
      <c r="A152" s="80" t="s">
        <v>60</v>
      </c>
      <c r="B152" s="81" t="s">
        <v>354</v>
      </c>
      <c r="C152" s="82" t="s">
        <v>60</v>
      </c>
      <c r="D152" s="79">
        <f>D153+D164+D202+D221+D230+D262+D273</f>
        <v>627440.2699999999</v>
      </c>
      <c r="E152" s="79">
        <f>E153+E164+E202+E221+E230+E262+E273</f>
        <v>822292.16999999993</v>
      </c>
      <c r="F152" s="83">
        <f t="shared" si="2"/>
        <v>131.05505166252718</v>
      </c>
    </row>
    <row r="153" spans="1:6" s="1" customFormat="1" ht="12.75" customHeight="1" x14ac:dyDescent="0.2">
      <c r="A153" s="80" t="s">
        <v>34</v>
      </c>
      <c r="B153" s="81" t="s">
        <v>355</v>
      </c>
      <c r="C153" s="82" t="s">
        <v>34</v>
      </c>
      <c r="D153" s="79">
        <f>D154+D159+D160</f>
        <v>572971.41999999993</v>
      </c>
      <c r="E153" s="79">
        <f>E154+E159+E160</f>
        <v>752188.21</v>
      </c>
      <c r="F153" s="83">
        <f t="shared" si="2"/>
        <v>131.27848680480434</v>
      </c>
    </row>
    <row r="154" spans="1:6" s="1" customFormat="1" ht="12.75" customHeight="1" x14ac:dyDescent="0.2">
      <c r="A154" s="80" t="s">
        <v>356</v>
      </c>
      <c r="B154" s="81" t="s">
        <v>357</v>
      </c>
      <c r="C154" s="82" t="s">
        <v>356</v>
      </c>
      <c r="D154" s="79">
        <f>SUM(D155:D158)</f>
        <v>476041.6</v>
      </c>
      <c r="E154" s="79">
        <f>SUM(E155:E158)</f>
        <v>625996.82999999996</v>
      </c>
      <c r="F154" s="83">
        <f t="shared" si="2"/>
        <v>131.50044659962489</v>
      </c>
    </row>
    <row r="155" spans="1:6" s="1" customFormat="1" ht="12.75" customHeight="1" x14ac:dyDescent="0.2">
      <c r="A155" s="80" t="s">
        <v>358</v>
      </c>
      <c r="B155" s="81" t="s">
        <v>359</v>
      </c>
      <c r="C155" s="82" t="s">
        <v>358</v>
      </c>
      <c r="D155" s="104">
        <v>476041.6</v>
      </c>
      <c r="E155" s="104">
        <v>625996.82999999996</v>
      </c>
      <c r="F155" s="83">
        <f t="shared" si="2"/>
        <v>131.50044659962489</v>
      </c>
    </row>
    <row r="156" spans="1:6" s="1" customFormat="1" ht="12.75" customHeight="1" x14ac:dyDescent="0.2">
      <c r="A156" s="80" t="s">
        <v>360</v>
      </c>
      <c r="B156" s="81" t="s">
        <v>361</v>
      </c>
      <c r="C156" s="82" t="s">
        <v>360</v>
      </c>
      <c r="D156" s="104">
        <v>0</v>
      </c>
      <c r="E156" s="104">
        <v>0</v>
      </c>
      <c r="F156" s="83" t="str">
        <f t="shared" si="2"/>
        <v>-</v>
      </c>
    </row>
    <row r="157" spans="1:6" s="1" customFormat="1" ht="12.75" customHeight="1" x14ac:dyDescent="0.2">
      <c r="A157" s="80" t="s">
        <v>362</v>
      </c>
      <c r="B157" s="103" t="s">
        <v>363</v>
      </c>
      <c r="C157" s="82" t="s">
        <v>362</v>
      </c>
      <c r="D157" s="104">
        <v>0</v>
      </c>
      <c r="E157" s="104">
        <v>0</v>
      </c>
      <c r="F157" s="83" t="str">
        <f t="shared" si="2"/>
        <v>-</v>
      </c>
    </row>
    <row r="158" spans="1:6" s="1" customFormat="1" ht="12.75" customHeight="1" x14ac:dyDescent="0.2">
      <c r="A158" s="80" t="s">
        <v>364</v>
      </c>
      <c r="B158" s="103" t="s">
        <v>365</v>
      </c>
      <c r="C158" s="82" t="s">
        <v>364</v>
      </c>
      <c r="D158" s="104">
        <v>0</v>
      </c>
      <c r="E158" s="104">
        <v>0</v>
      </c>
      <c r="F158" s="83" t="str">
        <f t="shared" si="2"/>
        <v>-</v>
      </c>
    </row>
    <row r="159" spans="1:6" s="1" customFormat="1" ht="12.75" customHeight="1" x14ac:dyDescent="0.2">
      <c r="A159" s="80" t="s">
        <v>366</v>
      </c>
      <c r="B159" s="103" t="s">
        <v>367</v>
      </c>
      <c r="C159" s="82" t="s">
        <v>366</v>
      </c>
      <c r="D159" s="104">
        <v>18382.88</v>
      </c>
      <c r="E159" s="104">
        <v>22366.82</v>
      </c>
      <c r="F159" s="83">
        <f t="shared" si="2"/>
        <v>121.67201222006562</v>
      </c>
    </row>
    <row r="160" spans="1:6" s="1" customFormat="1" ht="12.75" customHeight="1" x14ac:dyDescent="0.2">
      <c r="A160" s="80" t="s">
        <v>368</v>
      </c>
      <c r="B160" s="103" t="s">
        <v>369</v>
      </c>
      <c r="C160" s="82" t="s">
        <v>368</v>
      </c>
      <c r="D160" s="79">
        <f>SUM(D161:D163)</f>
        <v>78546.94</v>
      </c>
      <c r="E160" s="79">
        <f>SUM(E161:E163)</f>
        <v>103824.56</v>
      </c>
      <c r="F160" s="83">
        <f t="shared" si="2"/>
        <v>132.18154647399376</v>
      </c>
    </row>
    <row r="161" spans="1:6" s="1" customFormat="1" ht="12.75" customHeight="1" x14ac:dyDescent="0.2">
      <c r="A161" s="80" t="s">
        <v>370</v>
      </c>
      <c r="B161" s="103" t="s">
        <v>371</v>
      </c>
      <c r="C161" s="82" t="s">
        <v>370</v>
      </c>
      <c r="D161" s="104">
        <v>0</v>
      </c>
      <c r="E161" s="104">
        <v>0</v>
      </c>
      <c r="F161" s="83" t="str">
        <f t="shared" si="2"/>
        <v>-</v>
      </c>
    </row>
    <row r="162" spans="1:6" s="1" customFormat="1" ht="12.75" customHeight="1" x14ac:dyDescent="0.2">
      <c r="A162" s="80" t="s">
        <v>372</v>
      </c>
      <c r="B162" s="103" t="s">
        <v>373</v>
      </c>
      <c r="C162" s="82" t="s">
        <v>372</v>
      </c>
      <c r="D162" s="104">
        <v>78546.94</v>
      </c>
      <c r="E162" s="104">
        <v>103824.56</v>
      </c>
      <c r="F162" s="83">
        <f t="shared" si="2"/>
        <v>132.18154647399376</v>
      </c>
    </row>
    <row r="163" spans="1:6" s="1" customFormat="1" ht="12.75" customHeight="1" x14ac:dyDescent="0.2">
      <c r="A163" s="80" t="s">
        <v>374</v>
      </c>
      <c r="B163" s="81" t="s">
        <v>375</v>
      </c>
      <c r="C163" s="82" t="s">
        <v>374</v>
      </c>
      <c r="D163" s="104">
        <v>0</v>
      </c>
      <c r="E163" s="104">
        <v>0</v>
      </c>
      <c r="F163" s="83" t="str">
        <f t="shared" si="2"/>
        <v>-</v>
      </c>
    </row>
    <row r="164" spans="1:6" s="1" customFormat="1" ht="12.75" customHeight="1" x14ac:dyDescent="0.2">
      <c r="A164" s="106" t="s">
        <v>376</v>
      </c>
      <c r="B164" s="103" t="s">
        <v>377</v>
      </c>
      <c r="C164" s="82" t="s">
        <v>376</v>
      </c>
      <c r="D164" s="79">
        <f>D165+D170+D178+D188+D189+D194</f>
        <v>53119.860000000008</v>
      </c>
      <c r="E164" s="79">
        <f>E165+E170+E178+E188+E189+E194</f>
        <v>68495.959999999992</v>
      </c>
      <c r="F164" s="83">
        <f t="shared" si="2"/>
        <v>128.94604767407139</v>
      </c>
    </row>
    <row r="165" spans="1:6" s="1" customFormat="1" ht="12.75" customHeight="1" x14ac:dyDescent="0.2">
      <c r="A165" s="80" t="s">
        <v>378</v>
      </c>
      <c r="B165" s="81" t="s">
        <v>379</v>
      </c>
      <c r="C165" s="82" t="s">
        <v>378</v>
      </c>
      <c r="D165" s="79">
        <f>SUM(D166:D169)</f>
        <v>16373.330000000002</v>
      </c>
      <c r="E165" s="79">
        <f>SUM(E166:E169)</f>
        <v>17557.63</v>
      </c>
      <c r="F165" s="83">
        <f t="shared" si="2"/>
        <v>107.23310407840066</v>
      </c>
    </row>
    <row r="166" spans="1:6" s="1" customFormat="1" ht="12.75" customHeight="1" x14ac:dyDescent="0.2">
      <c r="A166" s="80" t="s">
        <v>380</v>
      </c>
      <c r="B166" s="81" t="s">
        <v>381</v>
      </c>
      <c r="C166" s="82" t="s">
        <v>380</v>
      </c>
      <c r="D166" s="104">
        <v>3799.79</v>
      </c>
      <c r="E166" s="104">
        <v>4390.3100000000004</v>
      </c>
      <c r="F166" s="83">
        <f t="shared" si="2"/>
        <v>115.54085883693574</v>
      </c>
    </row>
    <row r="167" spans="1:6" s="1" customFormat="1" ht="12.75" customHeight="1" x14ac:dyDescent="0.2">
      <c r="A167" s="80" t="s">
        <v>382</v>
      </c>
      <c r="B167" s="81" t="s">
        <v>383</v>
      </c>
      <c r="C167" s="82" t="s">
        <v>382</v>
      </c>
      <c r="D167" s="104">
        <v>12258.34</v>
      </c>
      <c r="E167" s="104">
        <v>13037.32</v>
      </c>
      <c r="F167" s="83">
        <f t="shared" si="2"/>
        <v>106.3546940287184</v>
      </c>
    </row>
    <row r="168" spans="1:6" s="1" customFormat="1" ht="12.75" customHeight="1" x14ac:dyDescent="0.2">
      <c r="A168" s="80" t="s">
        <v>384</v>
      </c>
      <c r="B168" s="81" t="s">
        <v>385</v>
      </c>
      <c r="C168" s="82" t="s">
        <v>384</v>
      </c>
      <c r="D168" s="104">
        <v>315.2</v>
      </c>
      <c r="E168" s="104">
        <v>130</v>
      </c>
      <c r="F168" s="83">
        <f t="shared" si="2"/>
        <v>41.243654822335024</v>
      </c>
    </row>
    <row r="169" spans="1:6" s="1" customFormat="1" ht="12.75" customHeight="1" x14ac:dyDescent="0.2">
      <c r="A169" s="80" t="s">
        <v>386</v>
      </c>
      <c r="B169" s="81" t="s">
        <v>387</v>
      </c>
      <c r="C169" s="82" t="s">
        <v>386</v>
      </c>
      <c r="D169" s="104">
        <v>0</v>
      </c>
      <c r="E169" s="104">
        <v>0</v>
      </c>
      <c r="F169" s="83" t="str">
        <f t="shared" si="2"/>
        <v>-</v>
      </c>
    </row>
    <row r="170" spans="1:6" s="1" customFormat="1" ht="12.75" customHeight="1" x14ac:dyDescent="0.2">
      <c r="A170" s="80" t="s">
        <v>388</v>
      </c>
      <c r="B170" s="81" t="s">
        <v>389</v>
      </c>
      <c r="C170" s="82" t="s">
        <v>388</v>
      </c>
      <c r="D170" s="79">
        <f>SUM(D171:D177)</f>
        <v>12309.810000000001</v>
      </c>
      <c r="E170" s="79">
        <f>SUM(E171:E177)</f>
        <v>13985.61</v>
      </c>
      <c r="F170" s="83">
        <f t="shared" si="2"/>
        <v>113.6135326215433</v>
      </c>
    </row>
    <row r="171" spans="1:6" s="1" customFormat="1" ht="12.75" customHeight="1" x14ac:dyDescent="0.2">
      <c r="A171" s="80" t="s">
        <v>390</v>
      </c>
      <c r="B171" s="81" t="s">
        <v>391</v>
      </c>
      <c r="C171" s="82" t="s">
        <v>390</v>
      </c>
      <c r="D171" s="104">
        <v>3886.87</v>
      </c>
      <c r="E171" s="104">
        <v>5721.88</v>
      </c>
      <c r="F171" s="83">
        <f t="shared" si="2"/>
        <v>147.21048041225976</v>
      </c>
    </row>
    <row r="172" spans="1:6" s="1" customFormat="1" ht="12.75" customHeight="1" x14ac:dyDescent="0.2">
      <c r="A172" s="80" t="s">
        <v>392</v>
      </c>
      <c r="B172" s="81" t="s">
        <v>393</v>
      </c>
      <c r="C172" s="82" t="s">
        <v>392</v>
      </c>
      <c r="D172" s="104">
        <v>1835.75</v>
      </c>
      <c r="E172" s="104">
        <v>1732.16</v>
      </c>
      <c r="F172" s="83">
        <f t="shared" si="2"/>
        <v>94.357074765082388</v>
      </c>
    </row>
    <row r="173" spans="1:6" s="1" customFormat="1" ht="12.75" customHeight="1" x14ac:dyDescent="0.2">
      <c r="A173" s="80" t="s">
        <v>394</v>
      </c>
      <c r="B173" s="103" t="s">
        <v>395</v>
      </c>
      <c r="C173" s="82" t="s">
        <v>394</v>
      </c>
      <c r="D173" s="104">
        <v>3237.92</v>
      </c>
      <c r="E173" s="104">
        <v>4209.8</v>
      </c>
      <c r="F173" s="83">
        <f t="shared" si="2"/>
        <v>130.01556554825319</v>
      </c>
    </row>
    <row r="174" spans="1:6" s="1" customFormat="1" ht="12.75" customHeight="1" x14ac:dyDescent="0.2">
      <c r="A174" s="80" t="s">
        <v>396</v>
      </c>
      <c r="B174" s="103" t="s">
        <v>397</v>
      </c>
      <c r="C174" s="82" t="s">
        <v>396</v>
      </c>
      <c r="D174" s="104">
        <v>472.6</v>
      </c>
      <c r="E174" s="104">
        <v>775.18</v>
      </c>
      <c r="F174" s="83">
        <f t="shared" si="2"/>
        <v>164.02454506982647</v>
      </c>
    </row>
    <row r="175" spans="1:6" s="1" customFormat="1" ht="12.75" customHeight="1" x14ac:dyDescent="0.2">
      <c r="A175" s="80" t="s">
        <v>398</v>
      </c>
      <c r="B175" s="103" t="s">
        <v>399</v>
      </c>
      <c r="C175" s="82" t="s">
        <v>398</v>
      </c>
      <c r="D175" s="104">
        <v>2876.67</v>
      </c>
      <c r="E175" s="104">
        <v>1449.54</v>
      </c>
      <c r="F175" s="83">
        <f t="shared" si="2"/>
        <v>50.389512874260866</v>
      </c>
    </row>
    <row r="176" spans="1:6" s="1" customFormat="1" ht="12.75" customHeight="1" x14ac:dyDescent="0.2">
      <c r="A176" s="80" t="s">
        <v>400</v>
      </c>
      <c r="B176" s="103" t="s">
        <v>401</v>
      </c>
      <c r="C176" s="82" t="s">
        <v>400</v>
      </c>
      <c r="D176" s="104">
        <v>0</v>
      </c>
      <c r="E176" s="104">
        <v>0</v>
      </c>
      <c r="F176" s="83" t="str">
        <f t="shared" si="2"/>
        <v>-</v>
      </c>
    </row>
    <row r="177" spans="1:6" s="1" customFormat="1" ht="12.75" customHeight="1" x14ac:dyDescent="0.2">
      <c r="A177" s="80" t="s">
        <v>402</v>
      </c>
      <c r="B177" s="103" t="s">
        <v>403</v>
      </c>
      <c r="C177" s="82" t="s">
        <v>402</v>
      </c>
      <c r="D177" s="104">
        <v>0</v>
      </c>
      <c r="E177" s="104">
        <v>97.05</v>
      </c>
      <c r="F177" s="83" t="str">
        <f t="shared" si="2"/>
        <v>-</v>
      </c>
    </row>
    <row r="178" spans="1:6" s="1" customFormat="1" ht="12.75" customHeight="1" x14ac:dyDescent="0.2">
      <c r="A178" s="80" t="s">
        <v>404</v>
      </c>
      <c r="B178" s="103" t="s">
        <v>405</v>
      </c>
      <c r="C178" s="82" t="s">
        <v>404</v>
      </c>
      <c r="D178" s="79">
        <f>SUM(D179:D187)</f>
        <v>22683.24</v>
      </c>
      <c r="E178" s="79">
        <f>SUM(E179:E187)</f>
        <v>28963.219999999998</v>
      </c>
      <c r="F178" s="83">
        <f t="shared" si="2"/>
        <v>127.68555109411174</v>
      </c>
    </row>
    <row r="179" spans="1:6" s="1" customFormat="1" ht="12.75" customHeight="1" x14ac:dyDescent="0.2">
      <c r="A179" s="80" t="s">
        <v>406</v>
      </c>
      <c r="B179" s="103" t="s">
        <v>407</v>
      </c>
      <c r="C179" s="82" t="s">
        <v>406</v>
      </c>
      <c r="D179" s="104">
        <v>5878.81</v>
      </c>
      <c r="E179" s="104">
        <v>7932.81</v>
      </c>
      <c r="F179" s="83">
        <f t="shared" si="2"/>
        <v>134.93904378607235</v>
      </c>
    </row>
    <row r="180" spans="1:6" s="1" customFormat="1" ht="12.75" customHeight="1" x14ac:dyDescent="0.2">
      <c r="A180" s="80" t="s">
        <v>408</v>
      </c>
      <c r="B180" s="103" t="s">
        <v>409</v>
      </c>
      <c r="C180" s="82" t="s">
        <v>408</v>
      </c>
      <c r="D180" s="104">
        <v>1495.73</v>
      </c>
      <c r="E180" s="104">
        <v>2278.0500000000002</v>
      </c>
      <c r="F180" s="83">
        <f t="shared" si="2"/>
        <v>152.30355746023682</v>
      </c>
    </row>
    <row r="181" spans="1:6" s="1" customFormat="1" ht="12.75" customHeight="1" x14ac:dyDescent="0.2">
      <c r="A181" s="80" t="s">
        <v>410</v>
      </c>
      <c r="B181" s="103" t="s">
        <v>411</v>
      </c>
      <c r="C181" s="82" t="s">
        <v>410</v>
      </c>
      <c r="D181" s="104">
        <v>105</v>
      </c>
      <c r="E181" s="104">
        <v>0</v>
      </c>
      <c r="F181" s="83">
        <f t="shared" si="2"/>
        <v>0</v>
      </c>
    </row>
    <row r="182" spans="1:6" s="1" customFormat="1" ht="12.75" customHeight="1" x14ac:dyDescent="0.2">
      <c r="A182" s="80" t="s">
        <v>412</v>
      </c>
      <c r="B182" s="103" t="s">
        <v>413</v>
      </c>
      <c r="C182" s="82" t="s">
        <v>412</v>
      </c>
      <c r="D182" s="104">
        <v>2764.94</v>
      </c>
      <c r="E182" s="104">
        <v>3742.3</v>
      </c>
      <c r="F182" s="83">
        <f t="shared" si="2"/>
        <v>135.34832582262183</v>
      </c>
    </row>
    <row r="183" spans="1:6" s="1" customFormat="1" ht="12.75" customHeight="1" x14ac:dyDescent="0.2">
      <c r="A183" s="80" t="s">
        <v>414</v>
      </c>
      <c r="B183" s="81" t="s">
        <v>415</v>
      </c>
      <c r="C183" s="82" t="s">
        <v>414</v>
      </c>
      <c r="D183" s="104">
        <v>8575.33</v>
      </c>
      <c r="E183" s="104">
        <v>8796.98</v>
      </c>
      <c r="F183" s="83">
        <f t="shared" si="2"/>
        <v>102.58474017909514</v>
      </c>
    </row>
    <row r="184" spans="1:6" s="1" customFormat="1" ht="12.75" customHeight="1" x14ac:dyDescent="0.2">
      <c r="A184" s="80" t="s">
        <v>416</v>
      </c>
      <c r="B184" s="81" t="s">
        <v>417</v>
      </c>
      <c r="C184" s="82" t="s">
        <v>416</v>
      </c>
      <c r="D184" s="104">
        <v>1725.43</v>
      </c>
      <c r="E184" s="104">
        <v>1260.8900000000001</v>
      </c>
      <c r="F184" s="83">
        <f t="shared" si="2"/>
        <v>73.076856203960745</v>
      </c>
    </row>
    <row r="185" spans="1:6" s="1" customFormat="1" ht="12.75" customHeight="1" x14ac:dyDescent="0.2">
      <c r="A185" s="80" t="s">
        <v>418</v>
      </c>
      <c r="B185" s="81" t="s">
        <v>419</v>
      </c>
      <c r="C185" s="82" t="s">
        <v>418</v>
      </c>
      <c r="D185" s="104">
        <v>0</v>
      </c>
      <c r="E185" s="104">
        <v>0</v>
      </c>
      <c r="F185" s="83" t="str">
        <f t="shared" si="2"/>
        <v>-</v>
      </c>
    </row>
    <row r="186" spans="1:6" s="1" customFormat="1" ht="12.75" customHeight="1" x14ac:dyDescent="0.2">
      <c r="A186" s="80" t="s">
        <v>420</v>
      </c>
      <c r="B186" s="81" t="s">
        <v>421</v>
      </c>
      <c r="C186" s="82" t="s">
        <v>420</v>
      </c>
      <c r="D186" s="104">
        <v>375</v>
      </c>
      <c r="E186" s="104">
        <v>924.76</v>
      </c>
      <c r="F186" s="83">
        <f t="shared" si="2"/>
        <v>246.60266666666666</v>
      </c>
    </row>
    <row r="187" spans="1:6" s="1" customFormat="1" ht="12.75" customHeight="1" x14ac:dyDescent="0.2">
      <c r="A187" s="80" t="s">
        <v>422</v>
      </c>
      <c r="B187" s="81" t="s">
        <v>423</v>
      </c>
      <c r="C187" s="82" t="s">
        <v>422</v>
      </c>
      <c r="D187" s="104">
        <v>1763</v>
      </c>
      <c r="E187" s="104">
        <v>4027.43</v>
      </c>
      <c r="F187" s="83">
        <f t="shared" si="2"/>
        <v>228.44186046511626</v>
      </c>
    </row>
    <row r="188" spans="1:6" s="1" customFormat="1" ht="12.75" customHeight="1" x14ac:dyDescent="0.2">
      <c r="A188" s="80" t="s">
        <v>424</v>
      </c>
      <c r="B188" s="81" t="s">
        <v>425</v>
      </c>
      <c r="C188" s="82" t="s">
        <v>424</v>
      </c>
      <c r="D188" s="104">
        <v>15</v>
      </c>
      <c r="E188" s="104">
        <v>20</v>
      </c>
      <c r="F188" s="83">
        <f t="shared" si="2"/>
        <v>133.33333333333331</v>
      </c>
    </row>
    <row r="189" spans="1:6" s="1" customFormat="1" ht="24" customHeight="1" x14ac:dyDescent="0.2">
      <c r="A189" s="106" t="s">
        <v>426</v>
      </c>
      <c r="B189" s="103" t="s">
        <v>427</v>
      </c>
      <c r="C189" s="107" t="s">
        <v>426</v>
      </c>
      <c r="D189" s="79">
        <f>SUM(D190:D193)</f>
        <v>0</v>
      </c>
      <c r="E189" s="79">
        <f>SUM(E190:E193)</f>
        <v>0</v>
      </c>
      <c r="F189" s="83" t="str">
        <f t="shared" si="2"/>
        <v>-</v>
      </c>
    </row>
    <row r="190" spans="1:6" s="1" customFormat="1" ht="12.75" customHeight="1" x14ac:dyDescent="0.2">
      <c r="A190" s="106" t="s">
        <v>428</v>
      </c>
      <c r="B190" s="103" t="s">
        <v>429</v>
      </c>
      <c r="C190" s="107" t="s">
        <v>428</v>
      </c>
      <c r="D190" s="108"/>
      <c r="E190" s="108">
        <v>0</v>
      </c>
      <c r="F190" s="109" t="str">
        <f t="shared" si="2"/>
        <v>-</v>
      </c>
    </row>
    <row r="191" spans="1:6" s="1" customFormat="1" ht="12.75" customHeight="1" x14ac:dyDescent="0.2">
      <c r="A191" s="106" t="s">
        <v>430</v>
      </c>
      <c r="B191" s="103" t="s">
        <v>431</v>
      </c>
      <c r="C191" s="107" t="s">
        <v>430</v>
      </c>
      <c r="D191" s="108"/>
      <c r="E191" s="108">
        <v>0</v>
      </c>
      <c r="F191" s="109" t="str">
        <f t="shared" si="2"/>
        <v>-</v>
      </c>
    </row>
    <row r="192" spans="1:6" s="1" customFormat="1" ht="12.75" customHeight="1" x14ac:dyDescent="0.2">
      <c r="A192" s="106" t="s">
        <v>432</v>
      </c>
      <c r="B192" s="103" t="s">
        <v>433</v>
      </c>
      <c r="C192" s="107" t="s">
        <v>432</v>
      </c>
      <c r="D192" s="108"/>
      <c r="E192" s="108">
        <v>0</v>
      </c>
      <c r="F192" s="109" t="str">
        <f t="shared" si="2"/>
        <v>-</v>
      </c>
    </row>
    <row r="193" spans="1:6" s="1" customFormat="1" ht="12.75" customHeight="1" x14ac:dyDescent="0.2">
      <c r="A193" s="106" t="s">
        <v>434</v>
      </c>
      <c r="B193" s="103" t="s">
        <v>435</v>
      </c>
      <c r="C193" s="107" t="s">
        <v>434</v>
      </c>
      <c r="D193" s="108"/>
      <c r="E193" s="108">
        <v>0</v>
      </c>
      <c r="F193" s="109" t="str">
        <f t="shared" si="2"/>
        <v>-</v>
      </c>
    </row>
    <row r="194" spans="1:6" s="1" customFormat="1" ht="12.75" customHeight="1" x14ac:dyDescent="0.2">
      <c r="A194" s="80" t="s">
        <v>436</v>
      </c>
      <c r="B194" s="81" t="s">
        <v>437</v>
      </c>
      <c r="C194" s="82" t="s">
        <v>436</v>
      </c>
      <c r="D194" s="79">
        <f>SUM(D195:D201)</f>
        <v>1738.48</v>
      </c>
      <c r="E194" s="79">
        <f>SUM(E195:E201)</f>
        <v>7969.5</v>
      </c>
      <c r="F194" s="83">
        <f t="shared" si="2"/>
        <v>458.41769821913391</v>
      </c>
    </row>
    <row r="195" spans="1:6" s="1" customFormat="1" ht="12.75" customHeight="1" x14ac:dyDescent="0.2">
      <c r="A195" s="80" t="s">
        <v>438</v>
      </c>
      <c r="B195" s="105" t="s">
        <v>439</v>
      </c>
      <c r="C195" s="82" t="s">
        <v>438</v>
      </c>
      <c r="D195" s="104">
        <v>0</v>
      </c>
      <c r="E195" s="104">
        <v>0</v>
      </c>
      <c r="F195" s="83" t="str">
        <f t="shared" si="2"/>
        <v>-</v>
      </c>
    </row>
    <row r="196" spans="1:6" s="1" customFormat="1" ht="12.75" customHeight="1" x14ac:dyDescent="0.2">
      <c r="A196" s="80" t="s">
        <v>440</v>
      </c>
      <c r="B196" s="81" t="s">
        <v>441</v>
      </c>
      <c r="C196" s="82" t="s">
        <v>440</v>
      </c>
      <c r="D196" s="104">
        <v>603.70000000000005</v>
      </c>
      <c r="E196" s="104">
        <v>647.14</v>
      </c>
      <c r="F196" s="83">
        <f t="shared" si="2"/>
        <v>107.19562696703659</v>
      </c>
    </row>
    <row r="197" spans="1:6" s="1" customFormat="1" ht="12.75" customHeight="1" x14ac:dyDescent="0.2">
      <c r="A197" s="80" t="s">
        <v>442</v>
      </c>
      <c r="B197" s="81" t="s">
        <v>443</v>
      </c>
      <c r="C197" s="82" t="s">
        <v>442</v>
      </c>
      <c r="D197" s="104">
        <v>219.96</v>
      </c>
      <c r="E197" s="104">
        <v>425.2</v>
      </c>
      <c r="F197" s="83">
        <f t="shared" si="2"/>
        <v>193.30787415893798</v>
      </c>
    </row>
    <row r="198" spans="1:6" s="1" customFormat="1" ht="12.75" customHeight="1" x14ac:dyDescent="0.2">
      <c r="A198" s="80" t="s">
        <v>444</v>
      </c>
      <c r="B198" s="81" t="s">
        <v>445</v>
      </c>
      <c r="C198" s="82" t="s">
        <v>444</v>
      </c>
      <c r="D198" s="104">
        <v>270</v>
      </c>
      <c r="E198" s="104">
        <v>130</v>
      </c>
      <c r="F198" s="83">
        <f t="shared" ref="F198:F261" si="3">IF(D198&lt;&gt;0,IF(E198/D198&gt;=100,"&gt;&gt;100",E198/D198*100),"-")</f>
        <v>48.148148148148145</v>
      </c>
    </row>
    <row r="199" spans="1:6" s="1" customFormat="1" ht="12.75" customHeight="1" x14ac:dyDescent="0.2">
      <c r="A199" s="80" t="s">
        <v>446</v>
      </c>
      <c r="B199" s="81" t="s">
        <v>447</v>
      </c>
      <c r="C199" s="82" t="s">
        <v>446</v>
      </c>
      <c r="D199" s="104">
        <v>0</v>
      </c>
      <c r="E199" s="104">
        <v>4342.5200000000004</v>
      </c>
      <c r="F199" s="83" t="str">
        <f t="shared" si="3"/>
        <v>-</v>
      </c>
    </row>
    <row r="200" spans="1:6" s="1" customFormat="1" ht="12.75" customHeight="1" x14ac:dyDescent="0.2">
      <c r="A200" s="80" t="s">
        <v>448</v>
      </c>
      <c r="B200" s="81" t="s">
        <v>449</v>
      </c>
      <c r="C200" s="82" t="s">
        <v>448</v>
      </c>
      <c r="D200" s="104">
        <v>0</v>
      </c>
      <c r="E200" s="104">
        <v>0</v>
      </c>
      <c r="F200" s="83" t="str">
        <f t="shared" si="3"/>
        <v>-</v>
      </c>
    </row>
    <row r="201" spans="1:6" s="1" customFormat="1" ht="12.75" customHeight="1" x14ac:dyDescent="0.2">
      <c r="A201" s="80" t="s">
        <v>450</v>
      </c>
      <c r="B201" s="81" t="s">
        <v>451</v>
      </c>
      <c r="C201" s="82" t="s">
        <v>450</v>
      </c>
      <c r="D201" s="104">
        <v>644.82000000000005</v>
      </c>
      <c r="E201" s="104">
        <v>2424.64</v>
      </c>
      <c r="F201" s="83">
        <f t="shared" si="3"/>
        <v>376.01811358208488</v>
      </c>
    </row>
    <row r="202" spans="1:6" s="1" customFormat="1" ht="12.75" customHeight="1" x14ac:dyDescent="0.2">
      <c r="A202" s="80" t="s">
        <v>452</v>
      </c>
      <c r="B202" s="105" t="s">
        <v>453</v>
      </c>
      <c r="C202" s="82" t="s">
        <v>452</v>
      </c>
      <c r="D202" s="79">
        <f>D203+D208+D216</f>
        <v>641.65000000000009</v>
      </c>
      <c r="E202" s="79">
        <f>E203+E208+E216</f>
        <v>707.32</v>
      </c>
      <c r="F202" s="83">
        <f t="shared" si="3"/>
        <v>110.23455154679343</v>
      </c>
    </row>
    <row r="203" spans="1:6" s="1" customFormat="1" ht="12.75" customHeight="1" x14ac:dyDescent="0.2">
      <c r="A203" s="80" t="s">
        <v>454</v>
      </c>
      <c r="B203" s="81" t="s">
        <v>455</v>
      </c>
      <c r="C203" s="82" t="s">
        <v>454</v>
      </c>
      <c r="D203" s="79">
        <f>SUM(D204:D207)</f>
        <v>0</v>
      </c>
      <c r="E203" s="79">
        <f>SUM(E204:E207)</f>
        <v>0</v>
      </c>
      <c r="F203" s="83" t="str">
        <f t="shared" si="3"/>
        <v>-</v>
      </c>
    </row>
    <row r="204" spans="1:6" s="1" customFormat="1" ht="12.75" customHeight="1" x14ac:dyDescent="0.2">
      <c r="A204" s="80" t="s">
        <v>456</v>
      </c>
      <c r="B204" s="81" t="s">
        <v>457</v>
      </c>
      <c r="C204" s="82" t="s">
        <v>456</v>
      </c>
      <c r="D204" s="104">
        <v>0</v>
      </c>
      <c r="E204" s="104">
        <v>0</v>
      </c>
      <c r="F204" s="83" t="str">
        <f t="shared" si="3"/>
        <v>-</v>
      </c>
    </row>
    <row r="205" spans="1:6" s="1" customFormat="1" ht="12.75" customHeight="1" x14ac:dyDescent="0.2">
      <c r="A205" s="80" t="s">
        <v>458</v>
      </c>
      <c r="B205" s="81" t="s">
        <v>459</v>
      </c>
      <c r="C205" s="82" t="s">
        <v>458</v>
      </c>
      <c r="D205" s="104">
        <v>0</v>
      </c>
      <c r="E205" s="104">
        <v>0</v>
      </c>
      <c r="F205" s="83" t="str">
        <f t="shared" si="3"/>
        <v>-</v>
      </c>
    </row>
    <row r="206" spans="1:6" s="1" customFormat="1" ht="12.75" customHeight="1" x14ac:dyDescent="0.2">
      <c r="A206" s="80" t="s">
        <v>460</v>
      </c>
      <c r="B206" s="81" t="s">
        <v>461</v>
      </c>
      <c r="C206" s="82" t="s">
        <v>460</v>
      </c>
      <c r="D206" s="104">
        <v>0</v>
      </c>
      <c r="E206" s="104">
        <v>0</v>
      </c>
      <c r="F206" s="83" t="str">
        <f t="shared" si="3"/>
        <v>-</v>
      </c>
    </row>
    <row r="207" spans="1:6" s="1" customFormat="1" ht="12.75" customHeight="1" x14ac:dyDescent="0.2">
      <c r="A207" s="80" t="s">
        <v>462</v>
      </c>
      <c r="B207" s="81" t="s">
        <v>463</v>
      </c>
      <c r="C207" s="82" t="s">
        <v>462</v>
      </c>
      <c r="D207" s="104">
        <v>0</v>
      </c>
      <c r="E207" s="104">
        <v>0</v>
      </c>
      <c r="F207" s="83" t="str">
        <f t="shared" si="3"/>
        <v>-</v>
      </c>
    </row>
    <row r="208" spans="1:6" s="1" customFormat="1" ht="12.75" customHeight="1" x14ac:dyDescent="0.2">
      <c r="A208" s="80" t="s">
        <v>464</v>
      </c>
      <c r="B208" s="81" t="s">
        <v>465</v>
      </c>
      <c r="C208" s="82" t="s">
        <v>464</v>
      </c>
      <c r="D208" s="79">
        <f>SUM(D209:D215)</f>
        <v>0</v>
      </c>
      <c r="E208" s="79">
        <f>SUM(E209:E215)</f>
        <v>0</v>
      </c>
      <c r="F208" s="83" t="str">
        <f t="shared" si="3"/>
        <v>-</v>
      </c>
    </row>
    <row r="209" spans="1:6" s="1" customFormat="1" ht="24" customHeight="1" x14ac:dyDescent="0.2">
      <c r="A209" s="80" t="s">
        <v>466</v>
      </c>
      <c r="B209" s="81" t="s">
        <v>467</v>
      </c>
      <c r="C209" s="82" t="s">
        <v>466</v>
      </c>
      <c r="D209" s="104">
        <v>0</v>
      </c>
      <c r="E209" s="104">
        <v>0</v>
      </c>
      <c r="F209" s="83" t="str">
        <f t="shared" si="3"/>
        <v>-</v>
      </c>
    </row>
    <row r="210" spans="1:6" s="1" customFormat="1" ht="24" customHeight="1" x14ac:dyDescent="0.2">
      <c r="A210" s="80" t="s">
        <v>468</v>
      </c>
      <c r="B210" s="105" t="s">
        <v>469</v>
      </c>
      <c r="C210" s="82" t="s">
        <v>468</v>
      </c>
      <c r="D210" s="104">
        <v>0</v>
      </c>
      <c r="E210" s="104">
        <v>0</v>
      </c>
      <c r="F210" s="83" t="str">
        <f t="shared" si="3"/>
        <v>-</v>
      </c>
    </row>
    <row r="211" spans="1:6" s="1" customFormat="1" ht="24" customHeight="1" x14ac:dyDescent="0.2">
      <c r="A211" s="80" t="s">
        <v>470</v>
      </c>
      <c r="B211" s="105" t="s">
        <v>471</v>
      </c>
      <c r="C211" s="82" t="s">
        <v>470</v>
      </c>
      <c r="D211" s="104">
        <v>0</v>
      </c>
      <c r="E211" s="104">
        <v>0</v>
      </c>
      <c r="F211" s="83" t="str">
        <f t="shared" si="3"/>
        <v>-</v>
      </c>
    </row>
    <row r="212" spans="1:6" s="1" customFormat="1" ht="12.75" customHeight="1" x14ac:dyDescent="0.2">
      <c r="A212" s="80" t="s">
        <v>472</v>
      </c>
      <c r="B212" s="81" t="s">
        <v>473</v>
      </c>
      <c r="C212" s="82" t="s">
        <v>472</v>
      </c>
      <c r="D212" s="104">
        <v>0</v>
      </c>
      <c r="E212" s="104">
        <v>0</v>
      </c>
      <c r="F212" s="83" t="str">
        <f t="shared" si="3"/>
        <v>-</v>
      </c>
    </row>
    <row r="213" spans="1:6" s="1" customFormat="1" ht="12.75" customHeight="1" x14ac:dyDescent="0.2">
      <c r="A213" s="80" t="s">
        <v>474</v>
      </c>
      <c r="B213" s="81" t="s">
        <v>475</v>
      </c>
      <c r="C213" s="82" t="s">
        <v>474</v>
      </c>
      <c r="D213" s="104">
        <v>0</v>
      </c>
      <c r="E213" s="104">
        <v>0</v>
      </c>
      <c r="F213" s="83" t="str">
        <f t="shared" si="3"/>
        <v>-</v>
      </c>
    </row>
    <row r="214" spans="1:6" s="1" customFormat="1" ht="24" customHeight="1" x14ac:dyDescent="0.2">
      <c r="A214" s="80" t="s">
        <v>476</v>
      </c>
      <c r="B214" s="81" t="s">
        <v>477</v>
      </c>
      <c r="C214" s="82" t="s">
        <v>476</v>
      </c>
      <c r="D214" s="104">
        <v>0</v>
      </c>
      <c r="E214" s="104">
        <v>0</v>
      </c>
      <c r="F214" s="83" t="str">
        <f t="shared" si="3"/>
        <v>-</v>
      </c>
    </row>
    <row r="215" spans="1:6" s="1" customFormat="1" ht="12.75" customHeight="1" x14ac:dyDescent="0.2">
      <c r="A215" s="80" t="s">
        <v>478</v>
      </c>
      <c r="B215" s="81" t="s">
        <v>479</v>
      </c>
      <c r="C215" s="82" t="s">
        <v>478</v>
      </c>
      <c r="D215" s="104">
        <v>0</v>
      </c>
      <c r="E215" s="104">
        <v>0</v>
      </c>
      <c r="F215" s="83" t="str">
        <f t="shared" si="3"/>
        <v>-</v>
      </c>
    </row>
    <row r="216" spans="1:6" s="1" customFormat="1" ht="12.75" customHeight="1" x14ac:dyDescent="0.2">
      <c r="A216" s="80" t="s">
        <v>480</v>
      </c>
      <c r="B216" s="103" t="s">
        <v>481</v>
      </c>
      <c r="C216" s="82" t="s">
        <v>480</v>
      </c>
      <c r="D216" s="79">
        <f>SUM(D217:D220)</f>
        <v>641.65000000000009</v>
      </c>
      <c r="E216" s="79">
        <f>SUM(E217:E220)</f>
        <v>707.32</v>
      </c>
      <c r="F216" s="83">
        <f t="shared" si="3"/>
        <v>110.23455154679343</v>
      </c>
    </row>
    <row r="217" spans="1:6" s="1" customFormat="1" ht="12.75" customHeight="1" x14ac:dyDescent="0.2">
      <c r="A217" s="80" t="s">
        <v>482</v>
      </c>
      <c r="B217" s="110" t="s">
        <v>483</v>
      </c>
      <c r="C217" s="82" t="s">
        <v>482</v>
      </c>
      <c r="D217" s="104">
        <v>521.82000000000005</v>
      </c>
      <c r="E217" s="104">
        <v>646.74</v>
      </c>
      <c r="F217" s="83">
        <f t="shared" si="3"/>
        <v>123.93928941014143</v>
      </c>
    </row>
    <row r="218" spans="1:6" s="1" customFormat="1" ht="12.75" customHeight="1" x14ac:dyDescent="0.2">
      <c r="A218" s="80" t="s">
        <v>484</v>
      </c>
      <c r="B218" s="103" t="s">
        <v>485</v>
      </c>
      <c r="C218" s="82" t="s">
        <v>484</v>
      </c>
      <c r="D218" s="104">
        <v>0</v>
      </c>
      <c r="E218" s="104">
        <v>0</v>
      </c>
      <c r="F218" s="83" t="str">
        <f t="shared" si="3"/>
        <v>-</v>
      </c>
    </row>
    <row r="219" spans="1:6" s="1" customFormat="1" ht="12.75" customHeight="1" x14ac:dyDescent="0.2">
      <c r="A219" s="80" t="s">
        <v>486</v>
      </c>
      <c r="B219" s="103" t="s">
        <v>487</v>
      </c>
      <c r="C219" s="82" t="s">
        <v>486</v>
      </c>
      <c r="D219" s="104">
        <v>119.83</v>
      </c>
      <c r="E219" s="104">
        <v>60.58</v>
      </c>
      <c r="F219" s="83">
        <f t="shared" si="3"/>
        <v>50.554952849870652</v>
      </c>
    </row>
    <row r="220" spans="1:6" s="1" customFormat="1" ht="12.75" customHeight="1" x14ac:dyDescent="0.2">
      <c r="A220" s="80" t="s">
        <v>488</v>
      </c>
      <c r="B220" s="103" t="s">
        <v>489</v>
      </c>
      <c r="C220" s="82" t="s">
        <v>488</v>
      </c>
      <c r="D220" s="104">
        <v>0</v>
      </c>
      <c r="E220" s="104">
        <v>0</v>
      </c>
      <c r="F220" s="83" t="str">
        <f t="shared" si="3"/>
        <v>-</v>
      </c>
    </row>
    <row r="221" spans="1:6" s="1" customFormat="1" ht="12.75" customHeight="1" x14ac:dyDescent="0.2">
      <c r="A221" s="80" t="s">
        <v>490</v>
      </c>
      <c r="B221" s="103" t="s">
        <v>491</v>
      </c>
      <c r="C221" s="82" t="s">
        <v>490</v>
      </c>
      <c r="D221" s="79">
        <f>D222+D225+D229</f>
        <v>0</v>
      </c>
      <c r="E221" s="79">
        <f>E222+E225+E229</f>
        <v>0</v>
      </c>
      <c r="F221" s="83" t="str">
        <f t="shared" si="3"/>
        <v>-</v>
      </c>
    </row>
    <row r="222" spans="1:6" s="1" customFormat="1" ht="24" customHeight="1" x14ac:dyDescent="0.2">
      <c r="A222" s="80" t="s">
        <v>492</v>
      </c>
      <c r="B222" s="103" t="s">
        <v>493</v>
      </c>
      <c r="C222" s="82" t="s">
        <v>492</v>
      </c>
      <c r="D222" s="79">
        <f>SUM(D223:D224)</f>
        <v>0</v>
      </c>
      <c r="E222" s="79">
        <f>SUM(E223:E224)</f>
        <v>0</v>
      </c>
      <c r="F222" s="83" t="str">
        <f t="shared" si="3"/>
        <v>-</v>
      </c>
    </row>
    <row r="223" spans="1:6" s="1" customFormat="1" ht="12.75" customHeight="1" x14ac:dyDescent="0.2">
      <c r="A223" s="80" t="s">
        <v>494</v>
      </c>
      <c r="B223" s="103" t="s">
        <v>495</v>
      </c>
      <c r="C223" s="82" t="s">
        <v>494</v>
      </c>
      <c r="D223" s="104">
        <v>0</v>
      </c>
      <c r="E223" s="104">
        <v>0</v>
      </c>
      <c r="F223" s="83" t="str">
        <f t="shared" si="3"/>
        <v>-</v>
      </c>
    </row>
    <row r="224" spans="1:6" s="1" customFormat="1" ht="12.75" customHeight="1" x14ac:dyDescent="0.2">
      <c r="A224" s="80" t="s">
        <v>496</v>
      </c>
      <c r="B224" s="103" t="s">
        <v>497</v>
      </c>
      <c r="C224" s="82" t="s">
        <v>496</v>
      </c>
      <c r="D224" s="104">
        <v>0</v>
      </c>
      <c r="E224" s="104">
        <v>0</v>
      </c>
      <c r="F224" s="83" t="str">
        <f t="shared" si="3"/>
        <v>-</v>
      </c>
    </row>
    <row r="225" spans="1:6" s="1" customFormat="1" ht="36" customHeight="1" x14ac:dyDescent="0.2">
      <c r="A225" s="80" t="s">
        <v>498</v>
      </c>
      <c r="B225" s="103" t="s">
        <v>499</v>
      </c>
      <c r="C225" s="82" t="s">
        <v>498</v>
      </c>
      <c r="D225" s="79">
        <f>SUM(D226:D228)</f>
        <v>0</v>
      </c>
      <c r="E225" s="79">
        <f>SUM(E226:E228)</f>
        <v>0</v>
      </c>
      <c r="F225" s="83" t="str">
        <f t="shared" si="3"/>
        <v>-</v>
      </c>
    </row>
    <row r="226" spans="1:6" s="1" customFormat="1" ht="12.75" customHeight="1" x14ac:dyDescent="0.2">
      <c r="A226" s="80" t="s">
        <v>500</v>
      </c>
      <c r="B226" s="103" t="s">
        <v>501</v>
      </c>
      <c r="C226" s="82" t="s">
        <v>500</v>
      </c>
      <c r="D226" s="104">
        <v>0</v>
      </c>
      <c r="E226" s="104">
        <v>0</v>
      </c>
      <c r="F226" s="83" t="str">
        <f t="shared" si="3"/>
        <v>-</v>
      </c>
    </row>
    <row r="227" spans="1:6" s="1" customFormat="1" ht="12.75" customHeight="1" x14ac:dyDescent="0.2">
      <c r="A227" s="80" t="s">
        <v>502</v>
      </c>
      <c r="B227" s="103" t="s">
        <v>503</v>
      </c>
      <c r="C227" s="82" t="s">
        <v>502</v>
      </c>
      <c r="D227" s="104">
        <v>0</v>
      </c>
      <c r="E227" s="104">
        <v>0</v>
      </c>
      <c r="F227" s="83" t="str">
        <f t="shared" si="3"/>
        <v>-</v>
      </c>
    </row>
    <row r="228" spans="1:6" s="1" customFormat="1" ht="12.75" customHeight="1" x14ac:dyDescent="0.2">
      <c r="A228" s="80" t="s">
        <v>504</v>
      </c>
      <c r="B228" s="81" t="s">
        <v>505</v>
      </c>
      <c r="C228" s="82" t="s">
        <v>504</v>
      </c>
      <c r="D228" s="104">
        <v>0</v>
      </c>
      <c r="E228" s="104">
        <v>0</v>
      </c>
      <c r="F228" s="83" t="str">
        <f t="shared" si="3"/>
        <v>-</v>
      </c>
    </row>
    <row r="229" spans="1:6" s="1" customFormat="1" ht="24" customHeight="1" x14ac:dyDescent="0.2">
      <c r="A229" s="80" t="s">
        <v>506</v>
      </c>
      <c r="B229" s="81" t="s">
        <v>507</v>
      </c>
      <c r="C229" s="82" t="s">
        <v>506</v>
      </c>
      <c r="D229" s="104">
        <v>0</v>
      </c>
      <c r="E229" s="104">
        <v>0</v>
      </c>
      <c r="F229" s="83" t="str">
        <f t="shared" si="3"/>
        <v>-</v>
      </c>
    </row>
    <row r="230" spans="1:6" s="1" customFormat="1" ht="24" customHeight="1" x14ac:dyDescent="0.2">
      <c r="A230" s="80" t="s">
        <v>508</v>
      </c>
      <c r="B230" s="103" t="s">
        <v>509</v>
      </c>
      <c r="C230" s="82" t="s">
        <v>508</v>
      </c>
      <c r="D230" s="79">
        <f>D231+D234+D237+D242+D246+D250+D254+D257</f>
        <v>0</v>
      </c>
      <c r="E230" s="79">
        <f>E231+E234+E237+E242+E246+E250+E254+E257</f>
        <v>200.4</v>
      </c>
      <c r="F230" s="83" t="str">
        <f t="shared" si="3"/>
        <v>-</v>
      </c>
    </row>
    <row r="231" spans="1:6" s="1" customFormat="1" ht="12.75" customHeight="1" x14ac:dyDescent="0.2">
      <c r="A231" s="80" t="s">
        <v>510</v>
      </c>
      <c r="B231" s="81" t="s">
        <v>511</v>
      </c>
      <c r="C231" s="82" t="s">
        <v>510</v>
      </c>
      <c r="D231" s="79">
        <f>SUM(D232:D233)</f>
        <v>0</v>
      </c>
      <c r="E231" s="79">
        <f>SUM(E232:E233)</f>
        <v>0</v>
      </c>
      <c r="F231" s="83" t="str">
        <f t="shared" si="3"/>
        <v>-</v>
      </c>
    </row>
    <row r="232" spans="1:6" s="1" customFormat="1" ht="12.75" customHeight="1" x14ac:dyDescent="0.2">
      <c r="A232" s="80" t="s">
        <v>512</v>
      </c>
      <c r="B232" s="81" t="s">
        <v>513</v>
      </c>
      <c r="C232" s="82" t="s">
        <v>512</v>
      </c>
      <c r="D232" s="104">
        <v>0</v>
      </c>
      <c r="E232" s="104">
        <v>0</v>
      </c>
      <c r="F232" s="83" t="str">
        <f t="shared" si="3"/>
        <v>-</v>
      </c>
    </row>
    <row r="233" spans="1:6" s="1" customFormat="1" ht="12.75" customHeight="1" x14ac:dyDescent="0.2">
      <c r="A233" s="80" t="s">
        <v>514</v>
      </c>
      <c r="B233" s="81" t="s">
        <v>515</v>
      </c>
      <c r="C233" s="82" t="s">
        <v>514</v>
      </c>
      <c r="D233" s="104">
        <v>0</v>
      </c>
      <c r="E233" s="104">
        <v>0</v>
      </c>
      <c r="F233" s="83" t="str">
        <f t="shared" si="3"/>
        <v>-</v>
      </c>
    </row>
    <row r="234" spans="1:6" s="1" customFormat="1" ht="24" customHeight="1" x14ac:dyDescent="0.2">
      <c r="A234" s="80" t="s">
        <v>516</v>
      </c>
      <c r="B234" s="81" t="s">
        <v>517</v>
      </c>
      <c r="C234" s="82" t="s">
        <v>516</v>
      </c>
      <c r="D234" s="79">
        <f>SUM(D235:D236)</f>
        <v>0</v>
      </c>
      <c r="E234" s="79">
        <f>SUM(E235:E236)</f>
        <v>0</v>
      </c>
      <c r="F234" s="83" t="str">
        <f t="shared" si="3"/>
        <v>-</v>
      </c>
    </row>
    <row r="235" spans="1:6" s="1" customFormat="1" ht="12.75" customHeight="1" x14ac:dyDescent="0.2">
      <c r="A235" s="80" t="s">
        <v>518</v>
      </c>
      <c r="B235" s="103" t="s">
        <v>519</v>
      </c>
      <c r="C235" s="82" t="s">
        <v>518</v>
      </c>
      <c r="D235" s="104">
        <v>0</v>
      </c>
      <c r="E235" s="104">
        <v>0</v>
      </c>
      <c r="F235" s="83" t="str">
        <f t="shared" si="3"/>
        <v>-</v>
      </c>
    </row>
    <row r="236" spans="1:6" s="1" customFormat="1" ht="24" customHeight="1" x14ac:dyDescent="0.2">
      <c r="A236" s="80" t="s">
        <v>520</v>
      </c>
      <c r="B236" s="103" t="s">
        <v>521</v>
      </c>
      <c r="C236" s="82" t="s">
        <v>520</v>
      </c>
      <c r="D236" s="104">
        <v>0</v>
      </c>
      <c r="E236" s="104">
        <v>0</v>
      </c>
      <c r="F236" s="83" t="str">
        <f t="shared" si="3"/>
        <v>-</v>
      </c>
    </row>
    <row r="237" spans="1:6" s="1" customFormat="1" ht="24" customHeight="1" x14ac:dyDescent="0.2">
      <c r="A237" s="80" t="s">
        <v>522</v>
      </c>
      <c r="B237" s="103" t="s">
        <v>523</v>
      </c>
      <c r="C237" s="82" t="s">
        <v>522</v>
      </c>
      <c r="D237" s="79">
        <f>SUM(D238:D241)</f>
        <v>0</v>
      </c>
      <c r="E237" s="79">
        <f>SUM(E238:E241)</f>
        <v>0</v>
      </c>
      <c r="F237" s="83" t="str">
        <f t="shared" si="3"/>
        <v>-</v>
      </c>
    </row>
    <row r="238" spans="1:6" s="1" customFormat="1" ht="12" customHeight="1" x14ac:dyDescent="0.2">
      <c r="A238" s="80" t="s">
        <v>524</v>
      </c>
      <c r="B238" s="103" t="s">
        <v>525</v>
      </c>
      <c r="C238" s="82" t="s">
        <v>524</v>
      </c>
      <c r="D238" s="104">
        <v>0</v>
      </c>
      <c r="E238" s="104">
        <v>0</v>
      </c>
      <c r="F238" s="83" t="str">
        <f t="shared" si="3"/>
        <v>-</v>
      </c>
    </row>
    <row r="239" spans="1:6" s="1" customFormat="1" ht="12" customHeight="1" x14ac:dyDescent="0.2">
      <c r="A239" s="80" t="s">
        <v>526</v>
      </c>
      <c r="B239" s="103" t="s">
        <v>527</v>
      </c>
      <c r="C239" s="82" t="s">
        <v>526</v>
      </c>
      <c r="D239" s="104">
        <v>0</v>
      </c>
      <c r="E239" s="104">
        <v>0</v>
      </c>
      <c r="F239" s="83" t="str">
        <f t="shared" si="3"/>
        <v>-</v>
      </c>
    </row>
    <row r="240" spans="1:6" s="1" customFormat="1" ht="24" customHeight="1" x14ac:dyDescent="0.2">
      <c r="A240" s="80" t="s">
        <v>528</v>
      </c>
      <c r="B240" s="103" t="s">
        <v>529</v>
      </c>
      <c r="C240" s="82" t="s">
        <v>528</v>
      </c>
      <c r="D240" s="104">
        <v>0</v>
      </c>
      <c r="E240" s="104">
        <v>0</v>
      </c>
      <c r="F240" s="83" t="str">
        <f t="shared" si="3"/>
        <v>-</v>
      </c>
    </row>
    <row r="241" spans="1:6" s="1" customFormat="1" ht="24" customHeight="1" x14ac:dyDescent="0.2">
      <c r="A241" s="80" t="s">
        <v>530</v>
      </c>
      <c r="B241" s="103" t="s">
        <v>531</v>
      </c>
      <c r="C241" s="82" t="s">
        <v>530</v>
      </c>
      <c r="D241" s="104">
        <v>0</v>
      </c>
      <c r="E241" s="104">
        <v>0</v>
      </c>
      <c r="F241" s="83" t="str">
        <f t="shared" si="3"/>
        <v>-</v>
      </c>
    </row>
    <row r="242" spans="1:6" s="1" customFormat="1" ht="24" customHeight="1" x14ac:dyDescent="0.2">
      <c r="A242" s="106" t="s">
        <v>532</v>
      </c>
      <c r="B242" s="103" t="s">
        <v>533</v>
      </c>
      <c r="C242" s="107" t="s">
        <v>532</v>
      </c>
      <c r="D242" s="79">
        <f>SUM(D243:D245)</f>
        <v>0</v>
      </c>
      <c r="E242" s="79">
        <f>SUM(E243:E245)</f>
        <v>0</v>
      </c>
      <c r="F242" s="111" t="str">
        <f t="shared" si="3"/>
        <v>-</v>
      </c>
    </row>
    <row r="243" spans="1:6" s="1" customFormat="1" ht="12" customHeight="1" x14ac:dyDescent="0.2">
      <c r="A243" s="106" t="s">
        <v>534</v>
      </c>
      <c r="B243" s="103" t="s">
        <v>181</v>
      </c>
      <c r="C243" s="107" t="s">
        <v>534</v>
      </c>
      <c r="D243" s="108"/>
      <c r="E243" s="108">
        <v>0</v>
      </c>
      <c r="F243" s="109" t="str">
        <f t="shared" si="3"/>
        <v>-</v>
      </c>
    </row>
    <row r="244" spans="1:6" s="1" customFormat="1" ht="12" customHeight="1" x14ac:dyDescent="0.2">
      <c r="A244" s="106" t="s">
        <v>535</v>
      </c>
      <c r="B244" s="103" t="s">
        <v>183</v>
      </c>
      <c r="C244" s="107" t="s">
        <v>535</v>
      </c>
      <c r="D244" s="108"/>
      <c r="E244" s="108">
        <v>0</v>
      </c>
      <c r="F244" s="109" t="str">
        <f t="shared" si="3"/>
        <v>-</v>
      </c>
    </row>
    <row r="245" spans="1:6" s="1" customFormat="1" ht="12" customHeight="1" x14ac:dyDescent="0.2">
      <c r="A245" s="106" t="s">
        <v>536</v>
      </c>
      <c r="B245" s="103" t="s">
        <v>185</v>
      </c>
      <c r="C245" s="107" t="s">
        <v>536</v>
      </c>
      <c r="D245" s="108"/>
      <c r="E245" s="108">
        <v>0</v>
      </c>
      <c r="F245" s="109" t="str">
        <f t="shared" si="3"/>
        <v>-</v>
      </c>
    </row>
    <row r="246" spans="1:6" s="1" customFormat="1" ht="12.75" customHeight="1" x14ac:dyDescent="0.2">
      <c r="A246" s="80" t="s">
        <v>537</v>
      </c>
      <c r="B246" s="103" t="s">
        <v>538</v>
      </c>
      <c r="C246" s="82" t="s">
        <v>537</v>
      </c>
      <c r="D246" s="79">
        <f>SUM(D247:D249)</f>
        <v>0</v>
      </c>
      <c r="E246" s="79">
        <f>SUM(E247:E249)</f>
        <v>0</v>
      </c>
      <c r="F246" s="83" t="str">
        <f t="shared" si="3"/>
        <v>-</v>
      </c>
    </row>
    <row r="247" spans="1:6" s="1" customFormat="1" ht="12.75" customHeight="1" x14ac:dyDescent="0.2">
      <c r="A247" s="80" t="s">
        <v>539</v>
      </c>
      <c r="B247" s="81" t="s">
        <v>540</v>
      </c>
      <c r="C247" s="82" t="s">
        <v>539</v>
      </c>
      <c r="D247" s="104">
        <v>0</v>
      </c>
      <c r="E247" s="104">
        <v>0</v>
      </c>
      <c r="F247" s="83" t="str">
        <f t="shared" si="3"/>
        <v>-</v>
      </c>
    </row>
    <row r="248" spans="1:6" s="1" customFormat="1" ht="12.75" customHeight="1" x14ac:dyDescent="0.2">
      <c r="A248" s="80" t="s">
        <v>541</v>
      </c>
      <c r="B248" s="81" t="s">
        <v>542</v>
      </c>
      <c r="C248" s="82" t="s">
        <v>541</v>
      </c>
      <c r="D248" s="104">
        <v>0</v>
      </c>
      <c r="E248" s="104">
        <v>0</v>
      </c>
      <c r="F248" s="83" t="str">
        <f t="shared" si="3"/>
        <v>-</v>
      </c>
    </row>
    <row r="249" spans="1:6" s="1" customFormat="1" ht="12.75" customHeight="1" x14ac:dyDescent="0.2">
      <c r="A249" s="80" t="s">
        <v>543</v>
      </c>
      <c r="B249" s="81" t="s">
        <v>544</v>
      </c>
      <c r="C249" s="82" t="s">
        <v>543</v>
      </c>
      <c r="D249" s="104">
        <v>0</v>
      </c>
      <c r="E249" s="104">
        <v>0</v>
      </c>
      <c r="F249" s="83" t="str">
        <f t="shared" si="3"/>
        <v>-</v>
      </c>
    </row>
    <row r="250" spans="1:6" s="1" customFormat="1" ht="24" customHeight="1" x14ac:dyDescent="0.2">
      <c r="A250" s="80" t="s">
        <v>545</v>
      </c>
      <c r="B250" s="81" t="s">
        <v>546</v>
      </c>
      <c r="C250" s="82" t="s">
        <v>545</v>
      </c>
      <c r="D250" s="79">
        <f>SUM(D251:D253)</f>
        <v>0</v>
      </c>
      <c r="E250" s="79">
        <f>SUM(E251:E253)</f>
        <v>0</v>
      </c>
      <c r="F250" s="83" t="str">
        <f t="shared" si="3"/>
        <v>-</v>
      </c>
    </row>
    <row r="251" spans="1:6" s="1" customFormat="1" ht="24" customHeight="1" x14ac:dyDescent="0.2">
      <c r="A251" s="80" t="s">
        <v>547</v>
      </c>
      <c r="B251" s="81" t="s">
        <v>548</v>
      </c>
      <c r="C251" s="82" t="s">
        <v>547</v>
      </c>
      <c r="D251" s="104">
        <v>0</v>
      </c>
      <c r="E251" s="104">
        <v>0</v>
      </c>
      <c r="F251" s="83" t="str">
        <f t="shared" si="3"/>
        <v>-</v>
      </c>
    </row>
    <row r="252" spans="1:6" s="1" customFormat="1" ht="24" customHeight="1" x14ac:dyDescent="0.2">
      <c r="A252" s="80" t="s">
        <v>549</v>
      </c>
      <c r="B252" s="81" t="s">
        <v>550</v>
      </c>
      <c r="C252" s="82" t="s">
        <v>549</v>
      </c>
      <c r="D252" s="104">
        <v>0</v>
      </c>
      <c r="E252" s="104">
        <v>0</v>
      </c>
      <c r="F252" s="83" t="str">
        <f t="shared" si="3"/>
        <v>-</v>
      </c>
    </row>
    <row r="253" spans="1:6" s="1" customFormat="1" ht="24" customHeight="1" x14ac:dyDescent="0.2">
      <c r="A253" s="80" t="s">
        <v>551</v>
      </c>
      <c r="B253" s="81" t="s">
        <v>552</v>
      </c>
      <c r="C253" s="82" t="s">
        <v>551</v>
      </c>
      <c r="D253" s="104">
        <v>0</v>
      </c>
      <c r="E253" s="104">
        <v>0</v>
      </c>
      <c r="F253" s="83" t="str">
        <f t="shared" si="3"/>
        <v>-</v>
      </c>
    </row>
    <row r="254" spans="1:6" s="1" customFormat="1" ht="12.75" customHeight="1" x14ac:dyDescent="0.2">
      <c r="A254" s="80" t="s">
        <v>553</v>
      </c>
      <c r="B254" s="81" t="s">
        <v>554</v>
      </c>
      <c r="C254" s="82" t="s">
        <v>553</v>
      </c>
      <c r="D254" s="79">
        <f>SUM(D255:D256)</f>
        <v>0</v>
      </c>
      <c r="E254" s="79">
        <f>SUM(E255:E256)</f>
        <v>0</v>
      </c>
      <c r="F254" s="83" t="str">
        <f t="shared" si="3"/>
        <v>-</v>
      </c>
    </row>
    <row r="255" spans="1:6" s="1" customFormat="1" ht="12.75" customHeight="1" x14ac:dyDescent="0.2">
      <c r="A255" s="80" t="s">
        <v>555</v>
      </c>
      <c r="B255" s="81" t="s">
        <v>201</v>
      </c>
      <c r="C255" s="82" t="s">
        <v>555</v>
      </c>
      <c r="D255" s="104">
        <v>0</v>
      </c>
      <c r="E255" s="104">
        <v>0</v>
      </c>
      <c r="F255" s="83" t="str">
        <f t="shared" si="3"/>
        <v>-</v>
      </c>
    </row>
    <row r="256" spans="1:6" s="1" customFormat="1" ht="12.75" customHeight="1" x14ac:dyDescent="0.2">
      <c r="A256" s="80" t="s">
        <v>556</v>
      </c>
      <c r="B256" s="81" t="s">
        <v>203</v>
      </c>
      <c r="C256" s="82" t="s">
        <v>556</v>
      </c>
      <c r="D256" s="104">
        <v>0</v>
      </c>
      <c r="E256" s="104">
        <v>0</v>
      </c>
      <c r="F256" s="83" t="str">
        <f t="shared" si="3"/>
        <v>-</v>
      </c>
    </row>
    <row r="257" spans="1:6" s="1" customFormat="1" ht="24" customHeight="1" x14ac:dyDescent="0.2">
      <c r="A257" s="80" t="s">
        <v>557</v>
      </c>
      <c r="B257" s="81" t="s">
        <v>558</v>
      </c>
      <c r="C257" s="82" t="s">
        <v>557</v>
      </c>
      <c r="D257" s="79">
        <f>SUM(D258:D261)</f>
        <v>0</v>
      </c>
      <c r="E257" s="79">
        <f>SUM(E258:E261)</f>
        <v>200.4</v>
      </c>
      <c r="F257" s="83" t="str">
        <f t="shared" si="3"/>
        <v>-</v>
      </c>
    </row>
    <row r="258" spans="1:6" s="1" customFormat="1" ht="12.75" customHeight="1" x14ac:dyDescent="0.2">
      <c r="A258" s="80" t="s">
        <v>559</v>
      </c>
      <c r="B258" s="81" t="s">
        <v>207</v>
      </c>
      <c r="C258" s="82" t="s">
        <v>559</v>
      </c>
      <c r="D258" s="104">
        <v>0</v>
      </c>
      <c r="E258" s="104">
        <v>200.4</v>
      </c>
      <c r="F258" s="83" t="str">
        <f t="shared" si="3"/>
        <v>-</v>
      </c>
    </row>
    <row r="259" spans="1:6" s="1" customFormat="1" ht="12.75" customHeight="1" x14ac:dyDescent="0.2">
      <c r="A259" s="80" t="s">
        <v>560</v>
      </c>
      <c r="B259" s="81" t="s">
        <v>209</v>
      </c>
      <c r="C259" s="82" t="s">
        <v>560</v>
      </c>
      <c r="D259" s="104">
        <v>0</v>
      </c>
      <c r="E259" s="104">
        <v>0</v>
      </c>
      <c r="F259" s="83" t="str">
        <f t="shared" si="3"/>
        <v>-</v>
      </c>
    </row>
    <row r="260" spans="1:6" s="1" customFormat="1" ht="24" customHeight="1" x14ac:dyDescent="0.2">
      <c r="A260" s="80" t="s">
        <v>561</v>
      </c>
      <c r="B260" s="81" t="s">
        <v>211</v>
      </c>
      <c r="C260" s="82" t="s">
        <v>561</v>
      </c>
      <c r="D260" s="104">
        <v>0</v>
      </c>
      <c r="E260" s="104">
        <v>0</v>
      </c>
      <c r="F260" s="83" t="str">
        <f t="shared" si="3"/>
        <v>-</v>
      </c>
    </row>
    <row r="261" spans="1:6" s="1" customFormat="1" ht="24" customHeight="1" x14ac:dyDescent="0.2">
      <c r="A261" s="80" t="s">
        <v>562</v>
      </c>
      <c r="B261" s="81" t="s">
        <v>213</v>
      </c>
      <c r="C261" s="82" t="s">
        <v>562</v>
      </c>
      <c r="D261" s="104">
        <v>0</v>
      </c>
      <c r="E261" s="104">
        <v>0</v>
      </c>
      <c r="F261" s="83" t="str">
        <f t="shared" si="3"/>
        <v>-</v>
      </c>
    </row>
    <row r="262" spans="1:6" s="1" customFormat="1" ht="24" customHeight="1" x14ac:dyDescent="0.2">
      <c r="A262" s="80" t="s">
        <v>563</v>
      </c>
      <c r="B262" s="81" t="s">
        <v>564</v>
      </c>
      <c r="C262" s="82" t="s">
        <v>563</v>
      </c>
      <c r="D262" s="79">
        <f>D263+D269</f>
        <v>0</v>
      </c>
      <c r="E262" s="79">
        <f>E263+E269</f>
        <v>0</v>
      </c>
      <c r="F262" s="83" t="str">
        <f t="shared" ref="F262:F306" si="4">IF(D262&lt;&gt;0,IF(E262/D262&gt;=100,"&gt;&gt;100",E262/D262*100),"-")</f>
        <v>-</v>
      </c>
    </row>
    <row r="263" spans="1:6" s="1" customFormat="1" ht="24" customHeight="1" x14ac:dyDescent="0.2">
      <c r="A263" s="80" t="s">
        <v>565</v>
      </c>
      <c r="B263" s="81" t="s">
        <v>566</v>
      </c>
      <c r="C263" s="82" t="s">
        <v>565</v>
      </c>
      <c r="D263" s="79">
        <f>SUM(D264:D268)</f>
        <v>0</v>
      </c>
      <c r="E263" s="79">
        <f>SUM(E264:E268)</f>
        <v>0</v>
      </c>
      <c r="F263" s="83" t="str">
        <f t="shared" si="4"/>
        <v>-</v>
      </c>
    </row>
    <row r="264" spans="1:6" s="1" customFormat="1" ht="24" customHeight="1" x14ac:dyDescent="0.2">
      <c r="A264" s="80" t="s">
        <v>567</v>
      </c>
      <c r="B264" s="81" t="s">
        <v>568</v>
      </c>
      <c r="C264" s="82" t="s">
        <v>567</v>
      </c>
      <c r="D264" s="104">
        <v>0</v>
      </c>
      <c r="E264" s="104">
        <v>0</v>
      </c>
      <c r="F264" s="83" t="str">
        <f t="shared" si="4"/>
        <v>-</v>
      </c>
    </row>
    <row r="265" spans="1:6" s="1" customFormat="1" ht="24" customHeight="1" x14ac:dyDescent="0.2">
      <c r="A265" s="80" t="s">
        <v>569</v>
      </c>
      <c r="B265" s="81" t="s">
        <v>570</v>
      </c>
      <c r="C265" s="82" t="s">
        <v>569</v>
      </c>
      <c r="D265" s="104">
        <v>0</v>
      </c>
      <c r="E265" s="104">
        <v>0</v>
      </c>
      <c r="F265" s="83" t="str">
        <f t="shared" si="4"/>
        <v>-</v>
      </c>
    </row>
    <row r="266" spans="1:6" s="1" customFormat="1" ht="24" customHeight="1" x14ac:dyDescent="0.2">
      <c r="A266" s="80" t="s">
        <v>571</v>
      </c>
      <c r="B266" s="81" t="s">
        <v>572</v>
      </c>
      <c r="C266" s="82" t="s">
        <v>571</v>
      </c>
      <c r="D266" s="104">
        <v>0</v>
      </c>
      <c r="E266" s="104">
        <v>0</v>
      </c>
      <c r="F266" s="83" t="str">
        <f t="shared" si="4"/>
        <v>-</v>
      </c>
    </row>
    <row r="267" spans="1:6" s="1" customFormat="1" ht="24"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3" t="s">
        <v>576</v>
      </c>
      <c r="C268" s="82" t="s">
        <v>575</v>
      </c>
      <c r="D268" s="104">
        <v>0</v>
      </c>
      <c r="E268" s="104">
        <v>0</v>
      </c>
      <c r="F268" s="83" t="str">
        <f t="shared" si="4"/>
        <v>-</v>
      </c>
    </row>
    <row r="269" spans="1:6" s="1" customFormat="1" ht="12.75" customHeight="1" x14ac:dyDescent="0.2">
      <c r="A269" s="80" t="s">
        <v>577</v>
      </c>
      <c r="B269" s="110" t="s">
        <v>578</v>
      </c>
      <c r="C269" s="82" t="s">
        <v>577</v>
      </c>
      <c r="D269" s="79">
        <f>SUM(D270:D272)</f>
        <v>0</v>
      </c>
      <c r="E269" s="79">
        <f>SUM(E270:E272)</f>
        <v>0</v>
      </c>
      <c r="F269" s="83" t="str">
        <f t="shared" si="4"/>
        <v>-</v>
      </c>
    </row>
    <row r="270" spans="1:6" s="1" customFormat="1" ht="12.75" customHeight="1" x14ac:dyDescent="0.2">
      <c r="A270" s="80" t="s">
        <v>579</v>
      </c>
      <c r="B270" s="103" t="s">
        <v>580</v>
      </c>
      <c r="C270" s="82" t="s">
        <v>579</v>
      </c>
      <c r="D270" s="104">
        <v>0</v>
      </c>
      <c r="E270" s="104">
        <v>0</v>
      </c>
      <c r="F270" s="83" t="str">
        <f t="shared" si="4"/>
        <v>-</v>
      </c>
    </row>
    <row r="271" spans="1:6" s="1" customFormat="1" ht="12.75" customHeight="1" x14ac:dyDescent="0.2">
      <c r="A271" s="80" t="s">
        <v>581</v>
      </c>
      <c r="B271" s="103" t="s">
        <v>582</v>
      </c>
      <c r="C271" s="82" t="s">
        <v>581</v>
      </c>
      <c r="D271" s="104">
        <v>0</v>
      </c>
      <c r="E271" s="104">
        <v>0</v>
      </c>
      <c r="F271" s="83" t="str">
        <f t="shared" si="4"/>
        <v>-</v>
      </c>
    </row>
    <row r="272" spans="1:6" s="1" customFormat="1" ht="12.75" customHeight="1" x14ac:dyDescent="0.2">
      <c r="A272" s="80" t="s">
        <v>583</v>
      </c>
      <c r="B272" s="103" t="s">
        <v>584</v>
      </c>
      <c r="C272" s="82" t="s">
        <v>583</v>
      </c>
      <c r="D272" s="104">
        <v>0</v>
      </c>
      <c r="E272" s="104">
        <v>0</v>
      </c>
      <c r="F272" s="83" t="str">
        <f t="shared" si="4"/>
        <v>-</v>
      </c>
    </row>
    <row r="273" spans="1:6" s="1" customFormat="1" ht="24" customHeight="1" x14ac:dyDescent="0.2">
      <c r="A273" s="80" t="s">
        <v>585</v>
      </c>
      <c r="B273" s="103" t="s">
        <v>586</v>
      </c>
      <c r="C273" s="82" t="s">
        <v>585</v>
      </c>
      <c r="D273" s="79">
        <f>D274+D278+D283+D289</f>
        <v>707.34</v>
      </c>
      <c r="E273" s="79">
        <f>E274+E278+E283+E289</f>
        <v>700.28</v>
      </c>
      <c r="F273" s="83">
        <f t="shared" si="4"/>
        <v>99.001894421353228</v>
      </c>
    </row>
    <row r="274" spans="1:6" s="1" customFormat="1" ht="12.75" customHeight="1" x14ac:dyDescent="0.2">
      <c r="A274" s="80" t="s">
        <v>587</v>
      </c>
      <c r="B274" s="81" t="s">
        <v>588</v>
      </c>
      <c r="C274" s="82" t="s">
        <v>587</v>
      </c>
      <c r="D274" s="79">
        <f>SUM(D275:D277)</f>
        <v>707.34</v>
      </c>
      <c r="E274" s="79">
        <f>SUM(E275:E277)</f>
        <v>700.28</v>
      </c>
      <c r="F274" s="83">
        <f t="shared" si="4"/>
        <v>99.001894421353228</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707.34</v>
      </c>
      <c r="E276" s="104">
        <v>700.28</v>
      </c>
      <c r="F276" s="83">
        <f t="shared" si="4"/>
        <v>99.001894421353228</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103" t="s">
        <v>596</v>
      </c>
      <c r="C278" s="82" t="s">
        <v>595</v>
      </c>
      <c r="D278" s="79">
        <f>SUM(D279:D282)</f>
        <v>0</v>
      </c>
      <c r="E278" s="79">
        <f>SUM(E279:E282)</f>
        <v>0</v>
      </c>
      <c r="F278" s="83" t="str">
        <f t="shared" si="4"/>
        <v>-</v>
      </c>
    </row>
    <row r="279" spans="1:6" s="1" customFormat="1" ht="12.75" customHeight="1" x14ac:dyDescent="0.2">
      <c r="A279" s="80" t="s">
        <v>597</v>
      </c>
      <c r="B279" s="81" t="s">
        <v>598</v>
      </c>
      <c r="C279" s="82" t="s">
        <v>597</v>
      </c>
      <c r="D279" s="104">
        <v>0</v>
      </c>
      <c r="E279" s="104">
        <v>0</v>
      </c>
      <c r="F279" s="83" t="str">
        <f t="shared" si="4"/>
        <v>-</v>
      </c>
    </row>
    <row r="280" spans="1:6" s="1" customFormat="1" ht="12.75" customHeight="1" x14ac:dyDescent="0.2">
      <c r="A280" s="80" t="s">
        <v>599</v>
      </c>
      <c r="B280" s="81" t="s">
        <v>600</v>
      </c>
      <c r="C280" s="82" t="s">
        <v>599</v>
      </c>
      <c r="D280" s="104">
        <v>0</v>
      </c>
      <c r="E280" s="104">
        <v>0</v>
      </c>
      <c r="F280" s="83" t="str">
        <f t="shared" si="4"/>
        <v>-</v>
      </c>
    </row>
    <row r="281" spans="1:6" s="1" customFormat="1" ht="12.75" customHeight="1" x14ac:dyDescent="0.2">
      <c r="A281" s="80" t="s">
        <v>601</v>
      </c>
      <c r="B281" s="81" t="s">
        <v>602</v>
      </c>
      <c r="C281" s="82" t="s">
        <v>601</v>
      </c>
      <c r="D281" s="104">
        <v>0</v>
      </c>
      <c r="E281" s="104">
        <v>0</v>
      </c>
      <c r="F281" s="83" t="str">
        <f t="shared" si="4"/>
        <v>-</v>
      </c>
    </row>
    <row r="282" spans="1:6" s="1" customFormat="1" ht="24" customHeight="1" x14ac:dyDescent="0.2">
      <c r="A282" s="80" t="s">
        <v>603</v>
      </c>
      <c r="B282" s="81" t="s">
        <v>604</v>
      </c>
      <c r="C282" s="82" t="s">
        <v>603</v>
      </c>
      <c r="D282" s="104">
        <v>0</v>
      </c>
      <c r="E282" s="104">
        <v>0</v>
      </c>
      <c r="F282" s="83" t="str">
        <f t="shared" si="4"/>
        <v>-</v>
      </c>
    </row>
    <row r="283" spans="1:6" s="1" customFormat="1" ht="12.75" customHeight="1" x14ac:dyDescent="0.2">
      <c r="A283" s="80" t="s">
        <v>605</v>
      </c>
      <c r="B283" s="81" t="s">
        <v>606</v>
      </c>
      <c r="C283" s="82" t="s">
        <v>605</v>
      </c>
      <c r="D283" s="79">
        <f>SUM(D284:D288)</f>
        <v>0</v>
      </c>
      <c r="E283" s="79">
        <f>SUM(E284:E288)</f>
        <v>0</v>
      </c>
      <c r="F283" s="83" t="str">
        <f t="shared" si="4"/>
        <v>-</v>
      </c>
    </row>
    <row r="284" spans="1:6" s="1" customFormat="1" ht="12.75" customHeight="1" x14ac:dyDescent="0.2">
      <c r="A284" s="80" t="s">
        <v>607</v>
      </c>
      <c r="B284" s="81" t="s">
        <v>608</v>
      </c>
      <c r="C284" s="82" t="s">
        <v>607</v>
      </c>
      <c r="D284" s="104">
        <v>0</v>
      </c>
      <c r="E284" s="104">
        <v>0</v>
      </c>
      <c r="F284" s="83" t="str">
        <f t="shared" si="4"/>
        <v>-</v>
      </c>
    </row>
    <row r="285" spans="1:6" s="1" customFormat="1" ht="12.75" customHeight="1" x14ac:dyDescent="0.2">
      <c r="A285" s="80" t="s">
        <v>609</v>
      </c>
      <c r="B285" s="81" t="s">
        <v>610</v>
      </c>
      <c r="C285" s="82" t="s">
        <v>609</v>
      </c>
      <c r="D285" s="104">
        <v>0</v>
      </c>
      <c r="E285" s="104">
        <v>0</v>
      </c>
      <c r="F285" s="83" t="str">
        <f t="shared" si="4"/>
        <v>-</v>
      </c>
    </row>
    <row r="286" spans="1:6" s="1" customFormat="1" ht="12.75" customHeight="1" x14ac:dyDescent="0.2">
      <c r="A286" s="80" t="s">
        <v>611</v>
      </c>
      <c r="B286" s="81" t="s">
        <v>612</v>
      </c>
      <c r="C286" s="82" t="s">
        <v>611</v>
      </c>
      <c r="D286" s="104">
        <v>0</v>
      </c>
      <c r="E286" s="104">
        <v>0</v>
      </c>
      <c r="F286" s="83" t="str">
        <f t="shared" si="4"/>
        <v>-</v>
      </c>
    </row>
    <row r="287" spans="1:6" s="1" customFormat="1" ht="12.75" customHeight="1" x14ac:dyDescent="0.2">
      <c r="A287" s="80" t="s">
        <v>613</v>
      </c>
      <c r="B287" s="81" t="s">
        <v>614</v>
      </c>
      <c r="C287" s="82" t="s">
        <v>613</v>
      </c>
      <c r="D287" s="104">
        <v>0</v>
      </c>
      <c r="E287" s="104">
        <v>0</v>
      </c>
      <c r="F287" s="83" t="str">
        <f t="shared" si="4"/>
        <v>-</v>
      </c>
    </row>
    <row r="288" spans="1:6" s="1" customFormat="1" ht="12.75" customHeight="1" x14ac:dyDescent="0.2">
      <c r="A288" s="80" t="s">
        <v>615</v>
      </c>
      <c r="B288" s="81" t="s">
        <v>351</v>
      </c>
      <c r="C288" s="82" t="s">
        <v>615</v>
      </c>
      <c r="D288" s="104">
        <v>0</v>
      </c>
      <c r="E288" s="104">
        <v>0</v>
      </c>
      <c r="F288" s="83" t="str">
        <f t="shared" si="4"/>
        <v>-</v>
      </c>
    </row>
    <row r="289" spans="1:6" s="1" customFormat="1" ht="12.75" customHeight="1" x14ac:dyDescent="0.2">
      <c r="A289" s="80" t="s">
        <v>616</v>
      </c>
      <c r="B289" s="103" t="s">
        <v>617</v>
      </c>
      <c r="C289" s="82" t="s">
        <v>616</v>
      </c>
      <c r="D289" s="79">
        <f>SUM(D290:D294)</f>
        <v>0</v>
      </c>
      <c r="E289" s="79">
        <f>SUM(E290:E294)</f>
        <v>0</v>
      </c>
      <c r="F289" s="83" t="str">
        <f t="shared" si="4"/>
        <v>-</v>
      </c>
    </row>
    <row r="290" spans="1:6" s="1" customFormat="1" ht="24" customHeight="1" x14ac:dyDescent="0.2">
      <c r="A290" s="80" t="s">
        <v>618</v>
      </c>
      <c r="B290" s="81" t="s">
        <v>619</v>
      </c>
      <c r="C290" s="82" t="s">
        <v>618</v>
      </c>
      <c r="D290" s="104">
        <v>0</v>
      </c>
      <c r="E290" s="104">
        <v>0</v>
      </c>
      <c r="F290" s="83" t="str">
        <f t="shared" si="4"/>
        <v>-</v>
      </c>
    </row>
    <row r="291" spans="1:6" s="1" customFormat="1" ht="24" customHeight="1" x14ac:dyDescent="0.2">
      <c r="A291" s="80" t="s">
        <v>620</v>
      </c>
      <c r="B291" s="103" t="s">
        <v>621</v>
      </c>
      <c r="C291" s="82" t="s">
        <v>620</v>
      </c>
      <c r="D291" s="104">
        <v>0</v>
      </c>
      <c r="E291" s="104">
        <v>0</v>
      </c>
      <c r="F291" s="83" t="str">
        <f t="shared" si="4"/>
        <v>-</v>
      </c>
    </row>
    <row r="292" spans="1:6" s="1" customFormat="1" ht="12.75" customHeight="1" x14ac:dyDescent="0.2">
      <c r="A292" s="80" t="s">
        <v>622</v>
      </c>
      <c r="B292" s="103" t="s">
        <v>623</v>
      </c>
      <c r="C292" s="82" t="s">
        <v>622</v>
      </c>
      <c r="D292" s="104">
        <v>0</v>
      </c>
      <c r="E292" s="104">
        <v>0</v>
      </c>
      <c r="F292" s="83" t="str">
        <f t="shared" si="4"/>
        <v>-</v>
      </c>
    </row>
    <row r="293" spans="1:6" s="1" customFormat="1" ht="12.75" customHeight="1" x14ac:dyDescent="0.2">
      <c r="A293" s="80" t="s">
        <v>624</v>
      </c>
      <c r="B293" s="103" t="s">
        <v>625</v>
      </c>
      <c r="C293" s="82" t="s">
        <v>624</v>
      </c>
      <c r="D293" s="104">
        <v>0</v>
      </c>
      <c r="E293" s="104">
        <v>0</v>
      </c>
      <c r="F293" s="83" t="str">
        <f t="shared" si="4"/>
        <v>-</v>
      </c>
    </row>
    <row r="294" spans="1:6" s="1" customFormat="1" ht="24" customHeight="1" x14ac:dyDescent="0.2">
      <c r="A294" s="80" t="s">
        <v>626</v>
      </c>
      <c r="B294" s="103" t="s">
        <v>627</v>
      </c>
      <c r="C294" s="82" t="s">
        <v>626</v>
      </c>
      <c r="D294" s="104">
        <v>0</v>
      </c>
      <c r="E294" s="104">
        <v>0</v>
      </c>
      <c r="F294" s="83" t="str">
        <f t="shared" si="4"/>
        <v>-</v>
      </c>
    </row>
    <row r="295" spans="1:6" s="1" customFormat="1" ht="12.75" customHeight="1" x14ac:dyDescent="0.2">
      <c r="A295" s="80"/>
      <c r="B295" s="81" t="s">
        <v>628</v>
      </c>
      <c r="C295" s="82" t="s">
        <v>629</v>
      </c>
      <c r="D295" s="104">
        <v>0</v>
      </c>
      <c r="E295" s="104">
        <v>0</v>
      </c>
      <c r="F295" s="83" t="str">
        <f t="shared" si="4"/>
        <v>-</v>
      </c>
    </row>
    <row r="296" spans="1:6" s="1" customFormat="1" ht="12.75" customHeight="1" x14ac:dyDescent="0.2">
      <c r="A296" s="80"/>
      <c r="B296" s="81" t="s">
        <v>630</v>
      </c>
      <c r="C296" s="82" t="s">
        <v>631</v>
      </c>
      <c r="D296" s="104">
        <v>0</v>
      </c>
      <c r="E296" s="104">
        <v>0</v>
      </c>
      <c r="F296" s="83" t="str">
        <f t="shared" si="4"/>
        <v>-</v>
      </c>
    </row>
    <row r="297" spans="1:6" s="1" customFormat="1" ht="12.75" customHeight="1" x14ac:dyDescent="0.2">
      <c r="A297" s="80"/>
      <c r="B297" s="81" t="s">
        <v>632</v>
      </c>
      <c r="C297" s="82" t="s">
        <v>633</v>
      </c>
      <c r="D297" s="79">
        <f>IF(D296&gt;=D295,D296-D295,0)</f>
        <v>0</v>
      </c>
      <c r="E297" s="79">
        <f>IF(E296&gt;=E295,E296-E295,0)</f>
        <v>0</v>
      </c>
      <c r="F297" s="83" t="str">
        <f t="shared" si="4"/>
        <v>-</v>
      </c>
    </row>
    <row r="298" spans="1:6" s="1" customFormat="1" ht="12.75" customHeight="1" x14ac:dyDescent="0.2">
      <c r="A298" s="80"/>
      <c r="B298" s="81" t="s">
        <v>634</v>
      </c>
      <c r="C298" s="82" t="s">
        <v>635</v>
      </c>
      <c r="D298" s="79">
        <f>IF(D295&gt;=D296,D295-D296,0)</f>
        <v>0</v>
      </c>
      <c r="E298" s="79">
        <f>IF(E295&gt;=E296,E295-E296,0)</f>
        <v>0</v>
      </c>
      <c r="F298" s="83" t="str">
        <f t="shared" si="4"/>
        <v>-</v>
      </c>
    </row>
    <row r="299" spans="1:6" s="1" customFormat="1" ht="12.75" customHeight="1" x14ac:dyDescent="0.2">
      <c r="A299" s="80"/>
      <c r="B299" s="81" t="s">
        <v>636</v>
      </c>
      <c r="C299" s="82" t="s">
        <v>637</v>
      </c>
      <c r="D299" s="79">
        <f>D152-D297+D298</f>
        <v>627440.2699999999</v>
      </c>
      <c r="E299" s="79">
        <f>E152-E297+E298</f>
        <v>822292.16999999993</v>
      </c>
      <c r="F299" s="83">
        <f t="shared" si="4"/>
        <v>131.05505166252718</v>
      </c>
    </row>
    <row r="300" spans="1:6" s="1" customFormat="1" ht="12.75" customHeight="1" x14ac:dyDescent="0.2">
      <c r="A300" s="80"/>
      <c r="B300" s="81" t="s">
        <v>638</v>
      </c>
      <c r="C300" s="82" t="s">
        <v>639</v>
      </c>
      <c r="D300" s="79">
        <f>IF(D6&gt;=D299,D6-D299,0)</f>
        <v>1024.9900000001071</v>
      </c>
      <c r="E300" s="79">
        <f>IF(E6&gt;=E299,E6-E299,0)</f>
        <v>0</v>
      </c>
      <c r="F300" s="83">
        <f t="shared" si="4"/>
        <v>0</v>
      </c>
    </row>
    <row r="301" spans="1:6" s="1" customFormat="1" ht="12.75" customHeight="1" x14ac:dyDescent="0.2">
      <c r="A301" s="80"/>
      <c r="B301" s="81" t="s">
        <v>640</v>
      </c>
      <c r="C301" s="82" t="s">
        <v>641</v>
      </c>
      <c r="D301" s="79">
        <f>IF(D299&gt;=D6,D299-D6,0)</f>
        <v>0</v>
      </c>
      <c r="E301" s="79">
        <f>IF(E299&gt;=E6,E299-E6,0)</f>
        <v>110261.34999999986</v>
      </c>
      <c r="F301" s="83" t="str">
        <f t="shared" si="4"/>
        <v>-</v>
      </c>
    </row>
    <row r="302" spans="1:6" s="1" customFormat="1" ht="12.75" customHeight="1" x14ac:dyDescent="0.2">
      <c r="A302" s="80" t="s">
        <v>642</v>
      </c>
      <c r="B302" s="81" t="s">
        <v>643</v>
      </c>
      <c r="C302" s="82" t="s">
        <v>642</v>
      </c>
      <c r="D302" s="104">
        <v>4545.78</v>
      </c>
      <c r="E302" s="104">
        <v>17999.759999999998</v>
      </c>
      <c r="F302" s="83">
        <f t="shared" si="4"/>
        <v>395.96636880799332</v>
      </c>
    </row>
    <row r="303" spans="1:6" s="1" customFormat="1" ht="12.75" customHeight="1" x14ac:dyDescent="0.2">
      <c r="A303" s="80" t="s">
        <v>644</v>
      </c>
      <c r="B303" s="81" t="s">
        <v>645</v>
      </c>
      <c r="C303" s="82" t="s">
        <v>644</v>
      </c>
      <c r="D303" s="104">
        <v>0</v>
      </c>
      <c r="E303" s="104">
        <v>0</v>
      </c>
      <c r="F303" s="83" t="str">
        <f t="shared" si="4"/>
        <v>-</v>
      </c>
    </row>
    <row r="304" spans="1:6" s="1" customFormat="1" ht="12.75" customHeight="1" x14ac:dyDescent="0.2">
      <c r="A304" s="80" t="s">
        <v>646</v>
      </c>
      <c r="B304" s="81" t="s">
        <v>647</v>
      </c>
      <c r="C304" s="82" t="s">
        <v>646</v>
      </c>
      <c r="D304" s="104">
        <v>7202.12</v>
      </c>
      <c r="E304" s="104">
        <v>99346.45</v>
      </c>
      <c r="F304" s="83">
        <f t="shared" si="4"/>
        <v>1379.4056472260945</v>
      </c>
    </row>
    <row r="305" spans="1:6" s="1" customFormat="1" ht="12" customHeight="1" x14ac:dyDescent="0.2">
      <c r="A305" s="80" t="s">
        <v>648</v>
      </c>
      <c r="B305" s="81" t="s">
        <v>649</v>
      </c>
      <c r="C305" s="82" t="s">
        <v>648</v>
      </c>
      <c r="D305" s="104">
        <v>1181.5</v>
      </c>
      <c r="E305" s="104">
        <v>6606.26</v>
      </c>
      <c r="F305" s="83">
        <f t="shared" si="4"/>
        <v>559.14176893779097</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s="1" customFormat="1" ht="12.75" customHeight="1" x14ac:dyDescent="0.2">
      <c r="A308" s="80" t="s">
        <v>653</v>
      </c>
      <c r="B308" s="81" t="s">
        <v>654</v>
      </c>
      <c r="C308" s="82" t="s">
        <v>653</v>
      </c>
      <c r="D308" s="79">
        <f>D309+D321+D354+D358</f>
        <v>0</v>
      </c>
      <c r="E308" s="79">
        <f>E309+E321+E354+E358</f>
        <v>0</v>
      </c>
      <c r="F308" s="83" t="str">
        <f t="shared" ref="F308:F339" si="5">IF(D308&lt;&gt;0,IF(E308/D308&gt;=100,"&gt;&gt;100",E308/D308*100),"-")</f>
        <v>-</v>
      </c>
    </row>
    <row r="309" spans="1:6" s="1" customFormat="1" ht="12.75" customHeight="1" x14ac:dyDescent="0.2">
      <c r="A309" s="80" t="s">
        <v>655</v>
      </c>
      <c r="B309" s="81" t="s">
        <v>656</v>
      </c>
      <c r="C309" s="82" t="s">
        <v>655</v>
      </c>
      <c r="D309" s="79">
        <f>D310+D314</f>
        <v>0</v>
      </c>
      <c r="E309" s="79">
        <f>E310+E314</f>
        <v>0</v>
      </c>
      <c r="F309" s="83" t="str">
        <f t="shared" si="5"/>
        <v>-</v>
      </c>
    </row>
    <row r="310" spans="1:6" s="1" customFormat="1" ht="24" customHeight="1" x14ac:dyDescent="0.2">
      <c r="A310" s="80" t="s">
        <v>657</v>
      </c>
      <c r="B310" s="81" t="s">
        <v>658</v>
      </c>
      <c r="C310" s="82" t="s">
        <v>657</v>
      </c>
      <c r="D310" s="79">
        <f>SUM(D311:D313)</f>
        <v>0</v>
      </c>
      <c r="E310" s="79">
        <f>SUM(E311:E313)</f>
        <v>0</v>
      </c>
      <c r="F310" s="83" t="str">
        <f t="shared" si="5"/>
        <v>-</v>
      </c>
    </row>
    <row r="311" spans="1:6" s="1" customFormat="1" ht="12.75" customHeight="1" x14ac:dyDescent="0.2">
      <c r="A311" s="80" t="s">
        <v>659</v>
      </c>
      <c r="B311" s="81" t="s">
        <v>660</v>
      </c>
      <c r="C311" s="82" t="s">
        <v>659</v>
      </c>
      <c r="D311" s="104">
        <v>0</v>
      </c>
      <c r="E311" s="104">
        <v>0</v>
      </c>
      <c r="F311" s="83" t="str">
        <f t="shared" si="5"/>
        <v>-</v>
      </c>
    </row>
    <row r="312" spans="1:6" s="1" customFormat="1" ht="12.75" customHeight="1" x14ac:dyDescent="0.2">
      <c r="A312" s="80" t="s">
        <v>661</v>
      </c>
      <c r="B312" s="81" t="s">
        <v>662</v>
      </c>
      <c r="C312" s="82" t="s">
        <v>661</v>
      </c>
      <c r="D312" s="104">
        <v>0</v>
      </c>
      <c r="E312" s="104">
        <v>0</v>
      </c>
      <c r="F312" s="83" t="str">
        <f t="shared" si="5"/>
        <v>-</v>
      </c>
    </row>
    <row r="313" spans="1:6" s="1" customFormat="1" ht="12.75" customHeight="1" x14ac:dyDescent="0.2">
      <c r="A313" s="80" t="s">
        <v>663</v>
      </c>
      <c r="B313" s="81" t="s">
        <v>664</v>
      </c>
      <c r="C313" s="82" t="s">
        <v>663</v>
      </c>
      <c r="D313" s="104">
        <v>0</v>
      </c>
      <c r="E313" s="104">
        <v>0</v>
      </c>
      <c r="F313" s="83" t="str">
        <f t="shared" si="5"/>
        <v>-</v>
      </c>
    </row>
    <row r="314" spans="1:6" s="1" customFormat="1" ht="12.75" customHeight="1" x14ac:dyDescent="0.2">
      <c r="A314" s="80" t="s">
        <v>665</v>
      </c>
      <c r="B314" s="81" t="s">
        <v>666</v>
      </c>
      <c r="C314" s="82" t="s">
        <v>665</v>
      </c>
      <c r="D314" s="79">
        <f>SUM(D315:D320)</f>
        <v>0</v>
      </c>
      <c r="E314" s="79">
        <f>SUM(E315:E320)</f>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4">
        <v>0</v>
      </c>
      <c r="E317" s="104">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24" customHeight="1" x14ac:dyDescent="0.2">
      <c r="A321" s="80" t="s">
        <v>679</v>
      </c>
      <c r="B321" s="105" t="s">
        <v>680</v>
      </c>
      <c r="C321" s="82" t="s">
        <v>679</v>
      </c>
      <c r="D321" s="79">
        <f>D322+D327+D336+D341+D346+D349</f>
        <v>0</v>
      </c>
      <c r="E321" s="79">
        <f>E322+E327+E336+E341+E346+E349</f>
        <v>0</v>
      </c>
      <c r="F321" s="83" t="str">
        <f t="shared" si="5"/>
        <v>-</v>
      </c>
    </row>
    <row r="322" spans="1:6" s="1" customFormat="1" ht="12.75" customHeight="1" x14ac:dyDescent="0.2">
      <c r="A322" s="80" t="s">
        <v>681</v>
      </c>
      <c r="B322" s="81" t="s">
        <v>682</v>
      </c>
      <c r="C322" s="82" t="s">
        <v>681</v>
      </c>
      <c r="D322" s="79">
        <f>SUM(D323:D326)</f>
        <v>0</v>
      </c>
      <c r="E322" s="79">
        <f>SUM(E323:E326)</f>
        <v>0</v>
      </c>
      <c r="F322" s="83" t="str">
        <f t="shared" si="5"/>
        <v>-</v>
      </c>
    </row>
    <row r="323" spans="1:6" s="1" customFormat="1" ht="12.75" customHeight="1" x14ac:dyDescent="0.2">
      <c r="A323" s="80" t="s">
        <v>683</v>
      </c>
      <c r="B323" s="81" t="s">
        <v>684</v>
      </c>
      <c r="C323" s="82" t="s">
        <v>683</v>
      </c>
      <c r="D323" s="104">
        <v>0</v>
      </c>
      <c r="E323" s="104">
        <v>0</v>
      </c>
      <c r="F323" s="83" t="str">
        <f t="shared" si="5"/>
        <v>-</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81" t="s">
        <v>690</v>
      </c>
      <c r="C326" s="82" t="s">
        <v>689</v>
      </c>
      <c r="D326" s="104">
        <v>0</v>
      </c>
      <c r="E326" s="104">
        <v>0</v>
      </c>
      <c r="F326" s="83" t="str">
        <f t="shared" si="5"/>
        <v>-</v>
      </c>
    </row>
    <row r="327" spans="1:6" s="1" customFormat="1" ht="12.75" customHeight="1" x14ac:dyDescent="0.2">
      <c r="A327" s="80" t="s">
        <v>691</v>
      </c>
      <c r="B327" s="81" t="s">
        <v>692</v>
      </c>
      <c r="C327" s="82" t="s">
        <v>691</v>
      </c>
      <c r="D327" s="79">
        <f>SUM(D328:D335)</f>
        <v>0</v>
      </c>
      <c r="E327" s="79">
        <f>SUM(E328:E335)</f>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81" t="s">
        <v>698</v>
      </c>
      <c r="C330" s="82" t="s">
        <v>697</v>
      </c>
      <c r="D330" s="104">
        <v>0</v>
      </c>
      <c r="E330" s="104">
        <v>0</v>
      </c>
      <c r="F330" s="83" t="str">
        <f t="shared" si="5"/>
        <v>-</v>
      </c>
    </row>
    <row r="331" spans="1:6" s="1" customFormat="1" ht="12.75" customHeight="1" x14ac:dyDescent="0.2">
      <c r="A331" s="80" t="s">
        <v>699</v>
      </c>
      <c r="B331" s="81" t="s">
        <v>700</v>
      </c>
      <c r="C331" s="82" t="s">
        <v>699</v>
      </c>
      <c r="D331" s="104">
        <v>0</v>
      </c>
      <c r="E331" s="104">
        <v>0</v>
      </c>
      <c r="F331" s="83" t="str">
        <f t="shared" si="5"/>
        <v>-</v>
      </c>
    </row>
    <row r="332" spans="1:6" s="1" customFormat="1" ht="12.75" customHeight="1" x14ac:dyDescent="0.2">
      <c r="A332" s="106" t="s">
        <v>701</v>
      </c>
      <c r="B332" s="103" t="s">
        <v>702</v>
      </c>
      <c r="C332" s="107" t="s">
        <v>701</v>
      </c>
      <c r="D332" s="108">
        <v>0</v>
      </c>
      <c r="E332" s="108">
        <v>0</v>
      </c>
      <c r="F332" s="83" t="str">
        <f t="shared" si="5"/>
        <v>-</v>
      </c>
    </row>
    <row r="333" spans="1:6" s="1" customFormat="1" ht="12.75" customHeight="1" x14ac:dyDescent="0.2">
      <c r="A333" s="80" t="s">
        <v>703</v>
      </c>
      <c r="B333" s="81" t="s">
        <v>704</v>
      </c>
      <c r="C333" s="82" t="s">
        <v>703</v>
      </c>
      <c r="D333" s="104">
        <v>0</v>
      </c>
      <c r="E333" s="104">
        <v>0</v>
      </c>
      <c r="F333" s="83" t="str">
        <f t="shared" si="5"/>
        <v>-</v>
      </c>
    </row>
    <row r="334" spans="1:6" s="1" customFormat="1" ht="12.75" customHeight="1" x14ac:dyDescent="0.2">
      <c r="A334" s="80" t="s">
        <v>705</v>
      </c>
      <c r="B334" s="81" t="s">
        <v>706</v>
      </c>
      <c r="C334" s="82" t="s">
        <v>705</v>
      </c>
      <c r="D334" s="104">
        <v>0</v>
      </c>
      <c r="E334" s="104">
        <v>0</v>
      </c>
      <c r="F334" s="83" t="str">
        <f t="shared" si="5"/>
        <v>-</v>
      </c>
    </row>
    <row r="335" spans="1:6" s="1" customFormat="1" ht="12.75" customHeight="1" x14ac:dyDescent="0.2">
      <c r="A335" s="80" t="s">
        <v>707</v>
      </c>
      <c r="B335" s="81" t="s">
        <v>708</v>
      </c>
      <c r="C335" s="82" t="s">
        <v>707</v>
      </c>
      <c r="D335" s="104">
        <v>0</v>
      </c>
      <c r="E335" s="104">
        <v>0</v>
      </c>
      <c r="F335" s="83" t="str">
        <f t="shared" si="5"/>
        <v>-</v>
      </c>
    </row>
    <row r="336" spans="1:6" s="1" customFormat="1" ht="12.75" customHeight="1" x14ac:dyDescent="0.2">
      <c r="A336" s="80" t="s">
        <v>709</v>
      </c>
      <c r="B336" s="105" t="s">
        <v>710</v>
      </c>
      <c r="C336" s="82" t="s">
        <v>709</v>
      </c>
      <c r="D336" s="79">
        <f>SUM(D337:D340)</f>
        <v>0</v>
      </c>
      <c r="E336" s="79">
        <f>SUM(E337:E340)</f>
        <v>0</v>
      </c>
      <c r="F336" s="83" t="str">
        <f t="shared" si="5"/>
        <v>-</v>
      </c>
    </row>
    <row r="337" spans="1:6" s="1" customFormat="1" ht="12.75" customHeight="1" x14ac:dyDescent="0.2">
      <c r="A337" s="80" t="s">
        <v>711</v>
      </c>
      <c r="B337" s="81" t="s">
        <v>712</v>
      </c>
      <c r="C337" s="82" t="s">
        <v>711</v>
      </c>
      <c r="D337" s="104">
        <v>0</v>
      </c>
      <c r="E337" s="104">
        <v>0</v>
      </c>
      <c r="F337" s="83" t="str">
        <f t="shared" si="5"/>
        <v>-</v>
      </c>
    </row>
    <row r="338" spans="1:6" s="1" customFormat="1" ht="12.75" customHeight="1" x14ac:dyDescent="0.2">
      <c r="A338" s="80" t="s">
        <v>713</v>
      </c>
      <c r="B338" s="81" t="s">
        <v>714</v>
      </c>
      <c r="C338" s="82" t="s">
        <v>713</v>
      </c>
      <c r="D338" s="104">
        <v>0</v>
      </c>
      <c r="E338" s="104">
        <v>0</v>
      </c>
      <c r="F338" s="83" t="str">
        <f t="shared" si="5"/>
        <v>-</v>
      </c>
    </row>
    <row r="339" spans="1:6" s="1" customFormat="1" ht="12.75" customHeight="1" x14ac:dyDescent="0.2">
      <c r="A339" s="80" t="s">
        <v>715</v>
      </c>
      <c r="B339" s="81" t="s">
        <v>716</v>
      </c>
      <c r="C339" s="82" t="s">
        <v>715</v>
      </c>
      <c r="D339" s="104">
        <v>0</v>
      </c>
      <c r="E339" s="104">
        <v>0</v>
      </c>
      <c r="F339" s="83" t="str">
        <f t="shared" si="5"/>
        <v>-</v>
      </c>
    </row>
    <row r="340" spans="1:6" s="1" customFormat="1" ht="12.75" customHeight="1" x14ac:dyDescent="0.2">
      <c r="A340" s="80" t="s">
        <v>717</v>
      </c>
      <c r="B340" s="105" t="s">
        <v>718</v>
      </c>
      <c r="C340" s="82" t="s">
        <v>717</v>
      </c>
      <c r="D340" s="104">
        <v>0</v>
      </c>
      <c r="E340" s="104">
        <v>0</v>
      </c>
      <c r="F340" s="83" t="str">
        <f t="shared" ref="F340:F371" si="6">IF(D340&lt;&gt;0,IF(E340/D340&gt;=100,"&gt;&gt;100",E340/D340*100),"-")</f>
        <v>-</v>
      </c>
    </row>
    <row r="341" spans="1:6" s="1" customFormat="1" ht="24" customHeight="1" x14ac:dyDescent="0.2">
      <c r="A341" s="80" t="s">
        <v>719</v>
      </c>
      <c r="B341" s="105" t="s">
        <v>720</v>
      </c>
      <c r="C341" s="82" t="s">
        <v>719</v>
      </c>
      <c r="D341" s="79">
        <f>SUM(D342:D345)</f>
        <v>0</v>
      </c>
      <c r="E341" s="79">
        <f>SUM(E342:E345)</f>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12.75" customHeight="1" x14ac:dyDescent="0.2">
      <c r="A344" s="80" t="s">
        <v>725</v>
      </c>
      <c r="B344" s="81" t="s">
        <v>726</v>
      </c>
      <c r="C344" s="82" t="s">
        <v>725</v>
      </c>
      <c r="D344" s="104">
        <v>0</v>
      </c>
      <c r="E344" s="104">
        <v>0</v>
      </c>
      <c r="F344" s="83" t="str">
        <f t="shared" si="6"/>
        <v>-</v>
      </c>
    </row>
    <row r="345" spans="1:6" s="1" customFormat="1" ht="12.75" customHeight="1" x14ac:dyDescent="0.2">
      <c r="A345" s="80" t="s">
        <v>727</v>
      </c>
      <c r="B345" s="81" t="s">
        <v>728</v>
      </c>
      <c r="C345" s="82" t="s">
        <v>727</v>
      </c>
      <c r="D345" s="104">
        <v>0</v>
      </c>
      <c r="E345" s="104">
        <v>0</v>
      </c>
      <c r="F345" s="83" t="str">
        <f t="shared" si="6"/>
        <v>-</v>
      </c>
    </row>
    <row r="346" spans="1:6" s="1" customFormat="1" ht="12.75" customHeight="1" x14ac:dyDescent="0.2">
      <c r="A346" s="80" t="s">
        <v>729</v>
      </c>
      <c r="B346" s="81" t="s">
        <v>730</v>
      </c>
      <c r="C346" s="82" t="s">
        <v>729</v>
      </c>
      <c r="D346" s="79">
        <f>SUM(D347:D348)</f>
        <v>0</v>
      </c>
      <c r="E346" s="79">
        <f>SUM(E347:E348)</f>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4">
        <v>0</v>
      </c>
      <c r="E348" s="104">
        <v>0</v>
      </c>
      <c r="F348" s="83" t="str">
        <f t="shared" si="6"/>
        <v>-</v>
      </c>
    </row>
    <row r="349" spans="1:6" s="1" customFormat="1" ht="12.75" customHeight="1" x14ac:dyDescent="0.2">
      <c r="A349" s="80" t="s">
        <v>735</v>
      </c>
      <c r="B349" s="81" t="s">
        <v>736</v>
      </c>
      <c r="C349" s="82" t="s">
        <v>735</v>
      </c>
      <c r="D349" s="79">
        <f>SUM(D350:D353)</f>
        <v>0</v>
      </c>
      <c r="E349" s="79">
        <f>SUM(E350:E353)</f>
        <v>0</v>
      </c>
      <c r="F349" s="83" t="str">
        <f t="shared" si="6"/>
        <v>-</v>
      </c>
    </row>
    <row r="350" spans="1:6" s="1" customFormat="1" ht="12.75" customHeight="1" x14ac:dyDescent="0.2">
      <c r="A350" s="80" t="s">
        <v>737</v>
      </c>
      <c r="B350" s="81" t="s">
        <v>738</v>
      </c>
      <c r="C350" s="82" t="s">
        <v>737</v>
      </c>
      <c r="D350" s="104">
        <v>0</v>
      </c>
      <c r="E350" s="104">
        <v>0</v>
      </c>
      <c r="F350" s="83" t="str">
        <f t="shared" si="6"/>
        <v>-</v>
      </c>
    </row>
    <row r="351" spans="1:6" s="1" customFormat="1" ht="12.75" customHeight="1" x14ac:dyDescent="0.2">
      <c r="A351" s="80" t="s">
        <v>739</v>
      </c>
      <c r="B351" s="81" t="s">
        <v>740</v>
      </c>
      <c r="C351" s="82" t="s">
        <v>739</v>
      </c>
      <c r="D351" s="104">
        <v>0</v>
      </c>
      <c r="E351" s="104">
        <v>0</v>
      </c>
      <c r="F351" s="83" t="str">
        <f t="shared" si="6"/>
        <v>-</v>
      </c>
    </row>
    <row r="352" spans="1:6" s="1" customFormat="1" ht="12.75" customHeight="1" x14ac:dyDescent="0.2">
      <c r="A352" s="80" t="s">
        <v>741</v>
      </c>
      <c r="B352" s="81" t="s">
        <v>742</v>
      </c>
      <c r="C352" s="82" t="s">
        <v>741</v>
      </c>
      <c r="D352" s="104">
        <v>0</v>
      </c>
      <c r="E352" s="104">
        <v>0</v>
      </c>
      <c r="F352" s="83" t="str">
        <f t="shared" si="6"/>
        <v>-</v>
      </c>
    </row>
    <row r="353" spans="1:6" s="1" customFormat="1" ht="12.75" customHeight="1" x14ac:dyDescent="0.2">
      <c r="A353" s="80" t="s">
        <v>743</v>
      </c>
      <c r="B353" s="81" t="s">
        <v>744</v>
      </c>
      <c r="C353" s="82" t="s">
        <v>743</v>
      </c>
      <c r="D353" s="104">
        <v>0</v>
      </c>
      <c r="E353" s="104">
        <v>0</v>
      </c>
      <c r="F353" s="83" t="str">
        <f t="shared" si="6"/>
        <v>-</v>
      </c>
    </row>
    <row r="354" spans="1:6" s="1" customFormat="1" ht="24" customHeight="1" x14ac:dyDescent="0.2">
      <c r="A354" s="80" t="s">
        <v>745</v>
      </c>
      <c r="B354" s="81" t="s">
        <v>746</v>
      </c>
      <c r="C354" s="82" t="s">
        <v>745</v>
      </c>
      <c r="D354" s="79">
        <f>D355</f>
        <v>0</v>
      </c>
      <c r="E354" s="79">
        <f>E355</f>
        <v>0</v>
      </c>
      <c r="F354" s="83" t="str">
        <f t="shared" si="6"/>
        <v>-</v>
      </c>
    </row>
    <row r="355" spans="1:6" s="1" customFormat="1" ht="24" customHeight="1" x14ac:dyDescent="0.2">
      <c r="A355" s="80" t="s">
        <v>747</v>
      </c>
      <c r="B355" s="81" t="s">
        <v>748</v>
      </c>
      <c r="C355" s="82" t="s">
        <v>747</v>
      </c>
      <c r="D355" s="79">
        <f>SUM(D356:D357)</f>
        <v>0</v>
      </c>
      <c r="E355" s="79">
        <f>SUM(E356:E357)</f>
        <v>0</v>
      </c>
      <c r="F355" s="83" t="str">
        <f t="shared" si="6"/>
        <v>-</v>
      </c>
    </row>
    <row r="356" spans="1:6" s="1" customFormat="1" ht="12.75" customHeight="1" x14ac:dyDescent="0.2">
      <c r="A356" s="80" t="s">
        <v>749</v>
      </c>
      <c r="B356" s="81" t="s">
        <v>750</v>
      </c>
      <c r="C356" s="82" t="s">
        <v>749</v>
      </c>
      <c r="D356" s="104">
        <v>0</v>
      </c>
      <c r="E356" s="104">
        <v>0</v>
      </c>
      <c r="F356" s="83" t="str">
        <f t="shared" si="6"/>
        <v>-</v>
      </c>
    </row>
    <row r="357" spans="1:6" s="1" customFormat="1" ht="12.75" customHeight="1" x14ac:dyDescent="0.2">
      <c r="A357" s="80" t="s">
        <v>751</v>
      </c>
      <c r="B357" s="81" t="s">
        <v>752</v>
      </c>
      <c r="C357" s="82" t="s">
        <v>751</v>
      </c>
      <c r="D357" s="104">
        <v>0</v>
      </c>
      <c r="E357" s="104">
        <v>0</v>
      </c>
      <c r="F357" s="83" t="str">
        <f t="shared" si="6"/>
        <v>-</v>
      </c>
    </row>
    <row r="358" spans="1:6" s="1" customFormat="1" ht="12.75" customHeight="1" x14ac:dyDescent="0.2">
      <c r="A358" s="80" t="s">
        <v>753</v>
      </c>
      <c r="B358" s="81" t="s">
        <v>754</v>
      </c>
      <c r="C358" s="82" t="s">
        <v>753</v>
      </c>
      <c r="D358" s="79">
        <f>D359</f>
        <v>0</v>
      </c>
      <c r="E358" s="79">
        <f>E359</f>
        <v>0</v>
      </c>
      <c r="F358" s="83" t="str">
        <f t="shared" si="6"/>
        <v>-</v>
      </c>
    </row>
    <row r="359" spans="1:6" s="1" customFormat="1" ht="12.75" customHeight="1" x14ac:dyDescent="0.2">
      <c r="A359" s="80" t="s">
        <v>755</v>
      </c>
      <c r="B359" s="81" t="s">
        <v>756</v>
      </c>
      <c r="C359" s="82" t="s">
        <v>755</v>
      </c>
      <c r="D359" s="104">
        <v>0</v>
      </c>
      <c r="E359" s="104">
        <v>0</v>
      </c>
      <c r="F359" s="83" t="str">
        <f t="shared" si="6"/>
        <v>-</v>
      </c>
    </row>
    <row r="360" spans="1:6" s="1" customFormat="1" ht="12.75" customHeight="1" x14ac:dyDescent="0.2">
      <c r="A360" s="80" t="s">
        <v>757</v>
      </c>
      <c r="B360" s="81" t="s">
        <v>758</v>
      </c>
      <c r="C360" s="82" t="s">
        <v>757</v>
      </c>
      <c r="D360" s="79">
        <f>D361+D373+D406+D410+D412</f>
        <v>1000</v>
      </c>
      <c r="E360" s="79">
        <f>E361+E373+E406+E410+E412</f>
        <v>5226.13</v>
      </c>
      <c r="F360" s="83">
        <f t="shared" si="6"/>
        <v>522.61300000000006</v>
      </c>
    </row>
    <row r="361" spans="1:6" s="1" customFormat="1" ht="12.75" customHeight="1" x14ac:dyDescent="0.2">
      <c r="A361" s="80" t="s">
        <v>759</v>
      </c>
      <c r="B361" s="81" t="s">
        <v>760</v>
      </c>
      <c r="C361" s="82" t="s">
        <v>759</v>
      </c>
      <c r="D361" s="79">
        <f>D362+D366</f>
        <v>0</v>
      </c>
      <c r="E361" s="79">
        <f>E362+E366</f>
        <v>1600</v>
      </c>
      <c r="F361" s="83" t="str">
        <f t="shared" si="6"/>
        <v>-</v>
      </c>
    </row>
    <row r="362" spans="1:6" s="1" customFormat="1" ht="12.75" customHeight="1" x14ac:dyDescent="0.2">
      <c r="A362" s="80" t="s">
        <v>761</v>
      </c>
      <c r="B362" s="81" t="s">
        <v>762</v>
      </c>
      <c r="C362" s="82" t="s">
        <v>761</v>
      </c>
      <c r="D362" s="79">
        <f>SUM(D363:D365)</f>
        <v>0</v>
      </c>
      <c r="E362" s="79">
        <f>SUM(E363:E365)</f>
        <v>0</v>
      </c>
      <c r="F362" s="83" t="str">
        <f t="shared" si="6"/>
        <v>-</v>
      </c>
    </row>
    <row r="363" spans="1:6" s="1" customFormat="1" ht="12.75" customHeight="1" x14ac:dyDescent="0.2">
      <c r="A363" s="80" t="s">
        <v>763</v>
      </c>
      <c r="B363" s="81" t="s">
        <v>660</v>
      </c>
      <c r="C363" s="82" t="s">
        <v>763</v>
      </c>
      <c r="D363" s="104">
        <v>0</v>
      </c>
      <c r="E363" s="104">
        <v>0</v>
      </c>
      <c r="F363" s="83" t="str">
        <f t="shared" si="6"/>
        <v>-</v>
      </c>
    </row>
    <row r="364" spans="1:6" s="1" customFormat="1" ht="12.75" customHeight="1" x14ac:dyDescent="0.2">
      <c r="A364" s="80" t="s">
        <v>764</v>
      </c>
      <c r="B364" s="81" t="s">
        <v>662</v>
      </c>
      <c r="C364" s="82" t="s">
        <v>764</v>
      </c>
      <c r="D364" s="104">
        <v>0</v>
      </c>
      <c r="E364" s="104">
        <v>0</v>
      </c>
      <c r="F364" s="83" t="str">
        <f t="shared" si="6"/>
        <v>-</v>
      </c>
    </row>
    <row r="365" spans="1:6" s="1" customFormat="1" ht="12.75" customHeight="1" x14ac:dyDescent="0.2">
      <c r="A365" s="80" t="s">
        <v>765</v>
      </c>
      <c r="B365" s="81" t="s">
        <v>766</v>
      </c>
      <c r="C365" s="82" t="s">
        <v>765</v>
      </c>
      <c r="D365" s="104">
        <v>0</v>
      </c>
      <c r="E365" s="104">
        <v>0</v>
      </c>
      <c r="F365" s="83" t="str">
        <f t="shared" si="6"/>
        <v>-</v>
      </c>
    </row>
    <row r="366" spans="1:6" s="1" customFormat="1" ht="12.75" customHeight="1" x14ac:dyDescent="0.2">
      <c r="A366" s="80" t="s">
        <v>767</v>
      </c>
      <c r="B366" s="81" t="s">
        <v>768</v>
      </c>
      <c r="C366" s="82" t="s">
        <v>767</v>
      </c>
      <c r="D366" s="79">
        <f>SUM(D367:D372)</f>
        <v>0</v>
      </c>
      <c r="E366" s="79">
        <f>SUM(E367:E372)</f>
        <v>1600</v>
      </c>
      <c r="F366" s="83" t="str">
        <f t="shared" si="6"/>
        <v>-</v>
      </c>
    </row>
    <row r="367" spans="1:6" s="1" customFormat="1" ht="12.75" customHeight="1" x14ac:dyDescent="0.2">
      <c r="A367" s="80" t="s">
        <v>769</v>
      </c>
      <c r="B367" s="81" t="s">
        <v>668</v>
      </c>
      <c r="C367" s="82" t="s">
        <v>769</v>
      </c>
      <c r="D367" s="104">
        <v>0</v>
      </c>
      <c r="E367" s="104">
        <v>0</v>
      </c>
      <c r="F367" s="83" t="str">
        <f t="shared" si="6"/>
        <v>-</v>
      </c>
    </row>
    <row r="368" spans="1:6" s="1" customFormat="1" ht="12.75" customHeight="1" x14ac:dyDescent="0.2">
      <c r="A368" s="80" t="s">
        <v>770</v>
      </c>
      <c r="B368" s="81" t="s">
        <v>670</v>
      </c>
      <c r="C368" s="82" t="s">
        <v>770</v>
      </c>
      <c r="D368" s="104">
        <v>0</v>
      </c>
      <c r="E368" s="104">
        <v>0</v>
      </c>
      <c r="F368" s="83" t="str">
        <f t="shared" si="6"/>
        <v>-</v>
      </c>
    </row>
    <row r="369" spans="1:6" s="1" customFormat="1" ht="12.75" customHeight="1" x14ac:dyDescent="0.2">
      <c r="A369" s="80" t="s">
        <v>771</v>
      </c>
      <c r="B369" s="81" t="s">
        <v>672</v>
      </c>
      <c r="C369" s="82" t="s">
        <v>771</v>
      </c>
      <c r="D369" s="104">
        <v>0</v>
      </c>
      <c r="E369" s="104">
        <v>1600</v>
      </c>
      <c r="F369" s="83" t="str">
        <f t="shared" si="6"/>
        <v>-</v>
      </c>
    </row>
    <row r="370" spans="1:6" s="1" customFormat="1" ht="12.75" customHeight="1" x14ac:dyDescent="0.2">
      <c r="A370" s="80" t="s">
        <v>772</v>
      </c>
      <c r="B370" s="81" t="s">
        <v>674</v>
      </c>
      <c r="C370" s="82" t="s">
        <v>772</v>
      </c>
      <c r="D370" s="104">
        <v>0</v>
      </c>
      <c r="E370" s="104">
        <v>0</v>
      </c>
      <c r="F370" s="83" t="str">
        <f t="shared" si="6"/>
        <v>-</v>
      </c>
    </row>
    <row r="371" spans="1:6" s="1" customFormat="1" ht="12.75" customHeight="1" x14ac:dyDescent="0.2">
      <c r="A371" s="80" t="s">
        <v>773</v>
      </c>
      <c r="B371" s="81" t="s">
        <v>676</v>
      </c>
      <c r="C371" s="82" t="s">
        <v>773</v>
      </c>
      <c r="D371" s="104">
        <v>0</v>
      </c>
      <c r="E371" s="104">
        <v>0</v>
      </c>
      <c r="F371" s="83" t="str">
        <f t="shared" si="6"/>
        <v>-</v>
      </c>
    </row>
    <row r="372" spans="1:6" s="1" customFormat="1" ht="12.75" customHeight="1" x14ac:dyDescent="0.2">
      <c r="A372" s="80" t="s">
        <v>774</v>
      </c>
      <c r="B372" s="81" t="s">
        <v>678</v>
      </c>
      <c r="C372" s="82" t="s">
        <v>774</v>
      </c>
      <c r="D372" s="104">
        <v>0</v>
      </c>
      <c r="E372" s="104">
        <v>0</v>
      </c>
      <c r="F372" s="83" t="str">
        <f t="shared" ref="F372:F403" si="7">IF(D372&lt;&gt;0,IF(E372/D372&gt;=100,"&gt;&gt;100",E372/D372*100),"-")</f>
        <v>-</v>
      </c>
    </row>
    <row r="373" spans="1:6" s="1" customFormat="1" ht="24" customHeight="1" x14ac:dyDescent="0.2">
      <c r="A373" s="80" t="s">
        <v>775</v>
      </c>
      <c r="B373" s="105" t="s">
        <v>776</v>
      </c>
      <c r="C373" s="82" t="s">
        <v>775</v>
      </c>
      <c r="D373" s="79">
        <f>D374+D379+D388+D393+D398+D401</f>
        <v>1000</v>
      </c>
      <c r="E373" s="79">
        <f>E374+E379+E388+E393+E398+E401</f>
        <v>3626.13</v>
      </c>
      <c r="F373" s="83">
        <f t="shared" si="7"/>
        <v>362.61300000000006</v>
      </c>
    </row>
    <row r="374" spans="1:6" s="1" customFormat="1" ht="12.75" customHeight="1" x14ac:dyDescent="0.2">
      <c r="A374" s="80" t="s">
        <v>777</v>
      </c>
      <c r="B374" s="81" t="s">
        <v>778</v>
      </c>
      <c r="C374" s="82" t="s">
        <v>777</v>
      </c>
      <c r="D374" s="79">
        <f>SUM(D375:D378)</f>
        <v>0</v>
      </c>
      <c r="E374" s="79">
        <f>SUM(E375:E378)</f>
        <v>0</v>
      </c>
      <c r="F374" s="83" t="str">
        <f t="shared" si="7"/>
        <v>-</v>
      </c>
    </row>
    <row r="375" spans="1:6" s="1" customFormat="1" ht="12.75" customHeight="1" x14ac:dyDescent="0.2">
      <c r="A375" s="80" t="s">
        <v>779</v>
      </c>
      <c r="B375" s="81" t="s">
        <v>684</v>
      </c>
      <c r="C375" s="82" t="s">
        <v>779</v>
      </c>
      <c r="D375" s="104">
        <v>0</v>
      </c>
      <c r="E375" s="104">
        <v>0</v>
      </c>
      <c r="F375" s="83" t="str">
        <f t="shared" si="7"/>
        <v>-</v>
      </c>
    </row>
    <row r="376" spans="1:6" s="1" customFormat="1" ht="12.75" customHeight="1" x14ac:dyDescent="0.2">
      <c r="A376" s="80" t="s">
        <v>780</v>
      </c>
      <c r="B376" s="81" t="s">
        <v>686</v>
      </c>
      <c r="C376" s="82" t="s">
        <v>780</v>
      </c>
      <c r="D376" s="104">
        <v>0</v>
      </c>
      <c r="E376" s="104">
        <v>0</v>
      </c>
      <c r="F376" s="83" t="str">
        <f t="shared" si="7"/>
        <v>-</v>
      </c>
    </row>
    <row r="377" spans="1:6" s="1" customFormat="1" ht="12.75" customHeight="1" x14ac:dyDescent="0.2">
      <c r="A377" s="80" t="s">
        <v>781</v>
      </c>
      <c r="B377" s="81" t="s">
        <v>688</v>
      </c>
      <c r="C377" s="82" t="s">
        <v>781</v>
      </c>
      <c r="D377" s="104">
        <v>0</v>
      </c>
      <c r="E377" s="104">
        <v>0</v>
      </c>
      <c r="F377" s="83" t="str">
        <f t="shared" si="7"/>
        <v>-</v>
      </c>
    </row>
    <row r="378" spans="1:6" s="1" customFormat="1" ht="12.75" customHeight="1" x14ac:dyDescent="0.2">
      <c r="A378" s="80" t="s">
        <v>782</v>
      </c>
      <c r="B378" s="81" t="s">
        <v>690</v>
      </c>
      <c r="C378" s="82" t="s">
        <v>782</v>
      </c>
      <c r="D378" s="104">
        <v>0</v>
      </c>
      <c r="E378" s="104">
        <v>0</v>
      </c>
      <c r="F378" s="83" t="str">
        <f t="shared" si="7"/>
        <v>-</v>
      </c>
    </row>
    <row r="379" spans="1:6" s="1" customFormat="1" ht="12.75" customHeight="1" x14ac:dyDescent="0.2">
      <c r="A379" s="80" t="s">
        <v>783</v>
      </c>
      <c r="B379" s="81" t="s">
        <v>784</v>
      </c>
      <c r="C379" s="82" t="s">
        <v>783</v>
      </c>
      <c r="D379" s="79">
        <f>SUM(D380:D387)</f>
        <v>1000</v>
      </c>
      <c r="E379" s="79">
        <f>SUM(E380:E387)</f>
        <v>3312.5</v>
      </c>
      <c r="F379" s="83">
        <f t="shared" si="7"/>
        <v>331.25</v>
      </c>
    </row>
    <row r="380" spans="1:6" s="1" customFormat="1" ht="12.75" customHeight="1" x14ac:dyDescent="0.2">
      <c r="A380" s="80" t="s">
        <v>785</v>
      </c>
      <c r="B380" s="81" t="s">
        <v>694</v>
      </c>
      <c r="C380" s="82" t="s">
        <v>785</v>
      </c>
      <c r="D380" s="104">
        <v>1000</v>
      </c>
      <c r="E380" s="104">
        <v>3312.5</v>
      </c>
      <c r="F380" s="83">
        <f t="shared" si="7"/>
        <v>331.25</v>
      </c>
    </row>
    <row r="381" spans="1:6" s="1" customFormat="1" ht="12.75" customHeight="1" x14ac:dyDescent="0.2">
      <c r="A381" s="80" t="s">
        <v>786</v>
      </c>
      <c r="B381" s="81" t="s">
        <v>787</v>
      </c>
      <c r="C381" s="82" t="s">
        <v>786</v>
      </c>
      <c r="D381" s="104">
        <v>0</v>
      </c>
      <c r="E381" s="104">
        <v>0</v>
      </c>
      <c r="F381" s="83" t="str">
        <f t="shared" si="7"/>
        <v>-</v>
      </c>
    </row>
    <row r="382" spans="1:6" s="1" customFormat="1" ht="12.75" customHeight="1" x14ac:dyDescent="0.2">
      <c r="A382" s="80" t="s">
        <v>788</v>
      </c>
      <c r="B382" s="81" t="s">
        <v>698</v>
      </c>
      <c r="C382" s="82" t="s">
        <v>788</v>
      </c>
      <c r="D382" s="104">
        <v>0</v>
      </c>
      <c r="E382" s="104">
        <v>0</v>
      </c>
      <c r="F382" s="83" t="str">
        <f t="shared" si="7"/>
        <v>-</v>
      </c>
    </row>
    <row r="383" spans="1:6" s="1" customFormat="1" ht="12.75" customHeight="1" x14ac:dyDescent="0.2">
      <c r="A383" s="80" t="s">
        <v>789</v>
      </c>
      <c r="B383" s="81" t="s">
        <v>700</v>
      </c>
      <c r="C383" s="82" t="s">
        <v>789</v>
      </c>
      <c r="D383" s="104">
        <v>0</v>
      </c>
      <c r="E383" s="104">
        <v>0</v>
      </c>
      <c r="F383" s="83" t="str">
        <f t="shared" si="7"/>
        <v>-</v>
      </c>
    </row>
    <row r="384" spans="1:6" s="1" customFormat="1" ht="12.75" customHeight="1" x14ac:dyDescent="0.2">
      <c r="A384" s="106" t="s">
        <v>790</v>
      </c>
      <c r="B384" s="103" t="s">
        <v>702</v>
      </c>
      <c r="C384" s="107" t="s">
        <v>790</v>
      </c>
      <c r="D384" s="108">
        <v>0</v>
      </c>
      <c r="E384" s="108">
        <v>0</v>
      </c>
      <c r="F384" s="109" t="str">
        <f t="shared" si="7"/>
        <v>-</v>
      </c>
    </row>
    <row r="385" spans="1:6" s="1" customFormat="1" ht="12.75" customHeight="1" x14ac:dyDescent="0.2">
      <c r="A385" s="80" t="s">
        <v>791</v>
      </c>
      <c r="B385" s="81" t="s">
        <v>704</v>
      </c>
      <c r="C385" s="82" t="s">
        <v>791</v>
      </c>
      <c r="D385" s="104">
        <v>0</v>
      </c>
      <c r="E385" s="104">
        <v>0</v>
      </c>
      <c r="F385" s="83" t="str">
        <f t="shared" si="7"/>
        <v>-</v>
      </c>
    </row>
    <row r="386" spans="1:6" s="1" customFormat="1" ht="12.75" customHeight="1" x14ac:dyDescent="0.2">
      <c r="A386" s="80" t="s">
        <v>792</v>
      </c>
      <c r="B386" s="105" t="s">
        <v>706</v>
      </c>
      <c r="C386" s="82" t="s">
        <v>792</v>
      </c>
      <c r="D386" s="104">
        <v>0</v>
      </c>
      <c r="E386" s="104">
        <v>0</v>
      </c>
      <c r="F386" s="83" t="str">
        <f t="shared" si="7"/>
        <v>-</v>
      </c>
    </row>
    <row r="387" spans="1:6" s="1" customFormat="1" ht="12.75" customHeight="1" x14ac:dyDescent="0.2">
      <c r="A387" s="80" t="s">
        <v>793</v>
      </c>
      <c r="B387" s="105" t="s">
        <v>708</v>
      </c>
      <c r="C387" s="82" t="s">
        <v>793</v>
      </c>
      <c r="D387" s="104">
        <v>0</v>
      </c>
      <c r="E387" s="104">
        <v>0</v>
      </c>
      <c r="F387" s="83" t="str">
        <f t="shared" si="7"/>
        <v>-</v>
      </c>
    </row>
    <row r="388" spans="1:6" s="1" customFormat="1" ht="12.75" customHeight="1" x14ac:dyDescent="0.2">
      <c r="A388" s="80" t="s">
        <v>794</v>
      </c>
      <c r="B388" s="81" t="s">
        <v>795</v>
      </c>
      <c r="C388" s="82" t="s">
        <v>794</v>
      </c>
      <c r="D388" s="79">
        <f>SUM(D389:D392)</f>
        <v>0</v>
      </c>
      <c r="E388" s="79">
        <f>SUM(E389:E392)</f>
        <v>0</v>
      </c>
      <c r="F388" s="83" t="str">
        <f t="shared" si="7"/>
        <v>-</v>
      </c>
    </row>
    <row r="389" spans="1:6" s="1" customFormat="1" ht="12.75" customHeight="1" x14ac:dyDescent="0.2">
      <c r="A389" s="80" t="s">
        <v>796</v>
      </c>
      <c r="B389" s="81" t="s">
        <v>712</v>
      </c>
      <c r="C389" s="82" t="s">
        <v>796</v>
      </c>
      <c r="D389" s="104">
        <v>0</v>
      </c>
      <c r="E389" s="104">
        <v>0</v>
      </c>
      <c r="F389" s="83" t="str">
        <f t="shared" si="7"/>
        <v>-</v>
      </c>
    </row>
    <row r="390" spans="1:6" s="1" customFormat="1" ht="12.75" customHeight="1" x14ac:dyDescent="0.2">
      <c r="A390" s="80" t="s">
        <v>797</v>
      </c>
      <c r="B390" s="81" t="s">
        <v>714</v>
      </c>
      <c r="C390" s="82" t="s">
        <v>797</v>
      </c>
      <c r="D390" s="104">
        <v>0</v>
      </c>
      <c r="E390" s="104">
        <v>0</v>
      </c>
      <c r="F390" s="83" t="str">
        <f t="shared" si="7"/>
        <v>-</v>
      </c>
    </row>
    <row r="391" spans="1:6" s="1" customFormat="1" ht="12.75" customHeight="1" x14ac:dyDescent="0.2">
      <c r="A391" s="80" t="s">
        <v>798</v>
      </c>
      <c r="B391" s="81" t="s">
        <v>716</v>
      </c>
      <c r="C391" s="82" t="s">
        <v>798</v>
      </c>
      <c r="D391" s="104">
        <v>0</v>
      </c>
      <c r="E391" s="104">
        <v>0</v>
      </c>
      <c r="F391" s="83" t="str">
        <f t="shared" si="7"/>
        <v>-</v>
      </c>
    </row>
    <row r="392" spans="1:6" s="1" customFormat="1" ht="12.75" customHeight="1" x14ac:dyDescent="0.2">
      <c r="A392" s="80" t="s">
        <v>799</v>
      </c>
      <c r="B392" s="105" t="s">
        <v>718</v>
      </c>
      <c r="C392" s="82" t="s">
        <v>799</v>
      </c>
      <c r="D392" s="104">
        <v>0</v>
      </c>
      <c r="E392" s="104">
        <v>0</v>
      </c>
      <c r="F392" s="83" t="str">
        <f t="shared" si="7"/>
        <v>-</v>
      </c>
    </row>
    <row r="393" spans="1:6" s="1" customFormat="1" ht="12.75" customHeight="1" x14ac:dyDescent="0.2">
      <c r="A393" s="80" t="s">
        <v>800</v>
      </c>
      <c r="B393" s="81" t="s">
        <v>801</v>
      </c>
      <c r="C393" s="82" t="s">
        <v>800</v>
      </c>
      <c r="D393" s="79">
        <f>SUM(D394:D397)</f>
        <v>0</v>
      </c>
      <c r="E393" s="79">
        <f>SUM(E394:E397)</f>
        <v>313.63</v>
      </c>
      <c r="F393" s="83" t="str">
        <f t="shared" si="7"/>
        <v>-</v>
      </c>
    </row>
    <row r="394" spans="1:6" s="1" customFormat="1" ht="12.75" customHeight="1" x14ac:dyDescent="0.2">
      <c r="A394" s="80" t="s">
        <v>802</v>
      </c>
      <c r="B394" s="81" t="s">
        <v>803</v>
      </c>
      <c r="C394" s="82" t="s">
        <v>802</v>
      </c>
      <c r="D394" s="104">
        <v>0</v>
      </c>
      <c r="E394" s="104">
        <v>313.63</v>
      </c>
      <c r="F394" s="83" t="str">
        <f t="shared" si="7"/>
        <v>-</v>
      </c>
    </row>
    <row r="395" spans="1:6" s="1" customFormat="1" ht="12.75" customHeight="1" x14ac:dyDescent="0.2">
      <c r="A395" s="80" t="s">
        <v>804</v>
      </c>
      <c r="B395" s="81" t="s">
        <v>724</v>
      </c>
      <c r="C395" s="82" t="s">
        <v>804</v>
      </c>
      <c r="D395" s="104">
        <v>0</v>
      </c>
      <c r="E395" s="104">
        <v>0</v>
      </c>
      <c r="F395" s="83" t="str">
        <f t="shared" si="7"/>
        <v>-</v>
      </c>
    </row>
    <row r="396" spans="1:6" s="1" customFormat="1" ht="12.75" customHeight="1" x14ac:dyDescent="0.2">
      <c r="A396" s="80" t="s">
        <v>805</v>
      </c>
      <c r="B396" s="81" t="s">
        <v>726</v>
      </c>
      <c r="C396" s="82" t="s">
        <v>805</v>
      </c>
      <c r="D396" s="104">
        <v>0</v>
      </c>
      <c r="E396" s="104">
        <v>0</v>
      </c>
      <c r="F396" s="83" t="str">
        <f t="shared" si="7"/>
        <v>-</v>
      </c>
    </row>
    <row r="397" spans="1:6" s="1" customFormat="1" ht="12.75" customHeight="1" x14ac:dyDescent="0.2">
      <c r="A397" s="80" t="s">
        <v>806</v>
      </c>
      <c r="B397" s="81" t="s">
        <v>728</v>
      </c>
      <c r="C397" s="82" t="s">
        <v>806</v>
      </c>
      <c r="D397" s="104">
        <v>0</v>
      </c>
      <c r="E397" s="104">
        <v>0</v>
      </c>
      <c r="F397" s="83" t="str">
        <f t="shared" si="7"/>
        <v>-</v>
      </c>
    </row>
    <row r="398" spans="1:6" s="1" customFormat="1" ht="12.75" customHeight="1" x14ac:dyDescent="0.2">
      <c r="A398" s="80" t="s">
        <v>807</v>
      </c>
      <c r="B398" s="81" t="s">
        <v>808</v>
      </c>
      <c r="C398" s="82" t="s">
        <v>807</v>
      </c>
      <c r="D398" s="79">
        <f>SUM(D399:D400)</f>
        <v>0</v>
      </c>
      <c r="E398" s="79">
        <f>SUM(E399:E400)</f>
        <v>0</v>
      </c>
      <c r="F398" s="83" t="str">
        <f t="shared" si="7"/>
        <v>-</v>
      </c>
    </row>
    <row r="399" spans="1:6" s="1" customFormat="1" ht="12.75" customHeight="1" x14ac:dyDescent="0.2">
      <c r="A399" s="80" t="s">
        <v>809</v>
      </c>
      <c r="B399" s="81" t="s">
        <v>810</v>
      </c>
      <c r="C399" s="82" t="s">
        <v>809</v>
      </c>
      <c r="D399" s="104">
        <v>0</v>
      </c>
      <c r="E399" s="104">
        <v>0</v>
      </c>
      <c r="F399" s="83" t="str">
        <f t="shared" si="7"/>
        <v>-</v>
      </c>
    </row>
    <row r="400" spans="1:6" s="1" customFormat="1" ht="12.75" customHeight="1" x14ac:dyDescent="0.2">
      <c r="A400" s="80" t="s">
        <v>811</v>
      </c>
      <c r="B400" s="81" t="s">
        <v>734</v>
      </c>
      <c r="C400" s="82" t="s">
        <v>811</v>
      </c>
      <c r="D400" s="104">
        <v>0</v>
      </c>
      <c r="E400" s="104">
        <v>0</v>
      </c>
      <c r="F400" s="83" t="str">
        <f t="shared" si="7"/>
        <v>-</v>
      </c>
    </row>
    <row r="401" spans="1:6" s="1" customFormat="1" ht="12.75" customHeight="1" x14ac:dyDescent="0.2">
      <c r="A401" s="80" t="s">
        <v>812</v>
      </c>
      <c r="B401" s="81" t="s">
        <v>813</v>
      </c>
      <c r="C401" s="82" t="s">
        <v>812</v>
      </c>
      <c r="D401" s="79">
        <f>SUM(D402:D405)</f>
        <v>0</v>
      </c>
      <c r="E401" s="79">
        <f>SUM(E402:E405)</f>
        <v>0</v>
      </c>
      <c r="F401" s="83" t="str">
        <f t="shared" si="7"/>
        <v>-</v>
      </c>
    </row>
    <row r="402" spans="1:6" s="1" customFormat="1" ht="12.75" customHeight="1" x14ac:dyDescent="0.2">
      <c r="A402" s="80" t="s">
        <v>814</v>
      </c>
      <c r="B402" s="81" t="s">
        <v>738</v>
      </c>
      <c r="C402" s="82" t="s">
        <v>814</v>
      </c>
      <c r="D402" s="104">
        <v>0</v>
      </c>
      <c r="E402" s="104">
        <v>0</v>
      </c>
      <c r="F402" s="83" t="str">
        <f t="shared" si="7"/>
        <v>-</v>
      </c>
    </row>
    <row r="403" spans="1:6" s="1" customFormat="1" ht="12.75" customHeight="1" x14ac:dyDescent="0.2">
      <c r="A403" s="80" t="s">
        <v>815</v>
      </c>
      <c r="B403" s="81" t="s">
        <v>740</v>
      </c>
      <c r="C403" s="82" t="s">
        <v>815</v>
      </c>
      <c r="D403" s="104">
        <v>0</v>
      </c>
      <c r="E403" s="104">
        <v>0</v>
      </c>
      <c r="F403" s="83" t="str">
        <f t="shared" si="7"/>
        <v>-</v>
      </c>
    </row>
    <row r="404" spans="1:6" s="1" customFormat="1" ht="12.75" customHeight="1" x14ac:dyDescent="0.2">
      <c r="A404" s="80" t="s">
        <v>816</v>
      </c>
      <c r="B404" s="81" t="s">
        <v>742</v>
      </c>
      <c r="C404" s="82" t="s">
        <v>816</v>
      </c>
      <c r="D404" s="104">
        <v>0</v>
      </c>
      <c r="E404" s="104">
        <v>0</v>
      </c>
      <c r="F404" s="83" t="str">
        <f t="shared" ref="F404:F428" si="8">IF(D404&lt;&gt;0,IF(E404/D404&gt;=100,"&gt;&gt;100",E404/D404*100),"-")</f>
        <v>-</v>
      </c>
    </row>
    <row r="405" spans="1:6" s="1" customFormat="1" ht="12.75" customHeight="1" x14ac:dyDescent="0.2">
      <c r="A405" s="80" t="s">
        <v>817</v>
      </c>
      <c r="B405" s="81" t="s">
        <v>744</v>
      </c>
      <c r="C405" s="82" t="s">
        <v>817</v>
      </c>
      <c r="D405" s="104">
        <v>0</v>
      </c>
      <c r="E405" s="104">
        <v>0</v>
      </c>
      <c r="F405" s="83" t="str">
        <f t="shared" si="8"/>
        <v>-</v>
      </c>
    </row>
    <row r="406" spans="1:6" s="1" customFormat="1" ht="24" customHeight="1" x14ac:dyDescent="0.2">
      <c r="A406" s="80" t="s">
        <v>818</v>
      </c>
      <c r="B406" s="81" t="s">
        <v>819</v>
      </c>
      <c r="C406" s="82" t="s">
        <v>818</v>
      </c>
      <c r="D406" s="79">
        <f>D407</f>
        <v>0</v>
      </c>
      <c r="E406" s="79">
        <f>E407</f>
        <v>0</v>
      </c>
      <c r="F406" s="83" t="str">
        <f t="shared" si="8"/>
        <v>-</v>
      </c>
    </row>
    <row r="407" spans="1:6" s="1" customFormat="1" ht="12.75" customHeight="1" x14ac:dyDescent="0.2">
      <c r="A407" s="80" t="s">
        <v>820</v>
      </c>
      <c r="B407" s="81" t="s">
        <v>821</v>
      </c>
      <c r="C407" s="82" t="s">
        <v>820</v>
      </c>
      <c r="D407" s="79">
        <f>SUM(D408:D409)</f>
        <v>0</v>
      </c>
      <c r="E407" s="79">
        <f>SUM(E408:E409)</f>
        <v>0</v>
      </c>
      <c r="F407" s="83" t="str">
        <f t="shared" si="8"/>
        <v>-</v>
      </c>
    </row>
    <row r="408" spans="1:6" s="1" customFormat="1" ht="12.75" customHeight="1" x14ac:dyDescent="0.2">
      <c r="A408" s="80" t="s">
        <v>822</v>
      </c>
      <c r="B408" s="81" t="s">
        <v>750</v>
      </c>
      <c r="C408" s="82" t="s">
        <v>822</v>
      </c>
      <c r="D408" s="104">
        <v>0</v>
      </c>
      <c r="E408" s="104">
        <v>0</v>
      </c>
      <c r="F408" s="83" t="str">
        <f t="shared" si="8"/>
        <v>-</v>
      </c>
    </row>
    <row r="409" spans="1:6" s="1" customFormat="1" ht="12.75" customHeight="1" x14ac:dyDescent="0.2">
      <c r="A409" s="80" t="s">
        <v>823</v>
      </c>
      <c r="B409" s="81" t="s">
        <v>752</v>
      </c>
      <c r="C409" s="82" t="s">
        <v>823</v>
      </c>
      <c r="D409" s="104">
        <v>0</v>
      </c>
      <c r="E409" s="104">
        <v>0</v>
      </c>
      <c r="F409" s="83" t="str">
        <f t="shared" si="8"/>
        <v>-</v>
      </c>
    </row>
    <row r="410" spans="1:6" s="1" customFormat="1" ht="12.75" customHeight="1" x14ac:dyDescent="0.2">
      <c r="A410" s="80" t="s">
        <v>824</v>
      </c>
      <c r="B410" s="81" t="s">
        <v>825</v>
      </c>
      <c r="C410" s="82" t="s">
        <v>824</v>
      </c>
      <c r="D410" s="79">
        <f>D411</f>
        <v>0</v>
      </c>
      <c r="E410" s="79">
        <f>E411</f>
        <v>0</v>
      </c>
      <c r="F410" s="83" t="str">
        <f t="shared" si="8"/>
        <v>-</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t="s">
        <v>828</v>
      </c>
      <c r="B412" s="81" t="s">
        <v>829</v>
      </c>
      <c r="C412" s="82" t="s">
        <v>828</v>
      </c>
      <c r="D412" s="79">
        <f>SUM(D413:D416)</f>
        <v>0</v>
      </c>
      <c r="E412" s="79">
        <f>SUM(E413:E416)</f>
        <v>0</v>
      </c>
      <c r="F412" s="83" t="str">
        <f t="shared" si="8"/>
        <v>-</v>
      </c>
    </row>
    <row r="413" spans="1:6" s="1" customFormat="1" ht="12.75" customHeight="1" x14ac:dyDescent="0.2">
      <c r="A413" s="80" t="s">
        <v>830</v>
      </c>
      <c r="B413" s="81" t="s">
        <v>831</v>
      </c>
      <c r="C413" s="82" t="s">
        <v>830</v>
      </c>
      <c r="D413" s="104">
        <v>0</v>
      </c>
      <c r="E413" s="104">
        <v>0</v>
      </c>
      <c r="F413" s="83" t="str">
        <f t="shared" si="8"/>
        <v>-</v>
      </c>
    </row>
    <row r="414" spans="1:6" s="1" customFormat="1" ht="12.75" customHeight="1" x14ac:dyDescent="0.2">
      <c r="A414" s="80" t="s">
        <v>832</v>
      </c>
      <c r="B414" s="81" t="s">
        <v>833</v>
      </c>
      <c r="C414" s="82" t="s">
        <v>832</v>
      </c>
      <c r="D414" s="104">
        <v>0</v>
      </c>
      <c r="E414" s="104">
        <v>0</v>
      </c>
      <c r="F414" s="83" t="str">
        <f t="shared" si="8"/>
        <v>-</v>
      </c>
    </row>
    <row r="415" spans="1:6" s="1" customFormat="1" ht="12.75" customHeight="1" x14ac:dyDescent="0.2">
      <c r="A415" s="80" t="s">
        <v>834</v>
      </c>
      <c r="B415" s="81" t="s">
        <v>835</v>
      </c>
      <c r="C415" s="82" t="s">
        <v>834</v>
      </c>
      <c r="D415" s="104">
        <v>0</v>
      </c>
      <c r="E415" s="104">
        <v>0</v>
      </c>
      <c r="F415" s="83" t="str">
        <f t="shared" si="8"/>
        <v>-</v>
      </c>
    </row>
    <row r="416" spans="1:6" s="1" customFormat="1" ht="12.75" customHeight="1" x14ac:dyDescent="0.2">
      <c r="A416" s="80" t="s">
        <v>836</v>
      </c>
      <c r="B416" s="81" t="s">
        <v>837</v>
      </c>
      <c r="C416" s="82" t="s">
        <v>836</v>
      </c>
      <c r="D416" s="104">
        <v>0</v>
      </c>
      <c r="E416" s="104">
        <v>0</v>
      </c>
      <c r="F416" s="83" t="str">
        <f t="shared" si="8"/>
        <v>-</v>
      </c>
    </row>
    <row r="417" spans="1:6" s="1" customFormat="1" ht="12.75" customHeight="1" x14ac:dyDescent="0.2">
      <c r="A417" s="80"/>
      <c r="B417" s="81" t="s">
        <v>838</v>
      </c>
      <c r="C417" s="82" t="s">
        <v>839</v>
      </c>
      <c r="D417" s="79">
        <f>IF(D308&gt;=D360,D308-D360,0)</f>
        <v>0</v>
      </c>
      <c r="E417" s="79">
        <f>IF(E308&gt;=E360,E308-E360,0)</f>
        <v>0</v>
      </c>
      <c r="F417" s="83" t="str">
        <f t="shared" si="8"/>
        <v>-</v>
      </c>
    </row>
    <row r="418" spans="1:6" s="1" customFormat="1" ht="12.75" customHeight="1" x14ac:dyDescent="0.2">
      <c r="A418" s="80"/>
      <c r="B418" s="81" t="s">
        <v>840</v>
      </c>
      <c r="C418" s="82" t="s">
        <v>841</v>
      </c>
      <c r="D418" s="79">
        <f>IF(D360&gt;=D308,D360-D308,0)</f>
        <v>1000</v>
      </c>
      <c r="E418" s="79">
        <f>IF(E360&gt;=E308,E360-E308,0)</f>
        <v>5226.13</v>
      </c>
      <c r="F418" s="83">
        <f t="shared" si="8"/>
        <v>522.61300000000006</v>
      </c>
    </row>
    <row r="419" spans="1:6" s="1" customFormat="1" ht="12.75" customHeight="1" x14ac:dyDescent="0.2">
      <c r="A419" s="80" t="s">
        <v>842</v>
      </c>
      <c r="B419" s="81" t="s">
        <v>843</v>
      </c>
      <c r="C419" s="82" t="s">
        <v>842</v>
      </c>
      <c r="D419" s="104">
        <v>0</v>
      </c>
      <c r="E419" s="104">
        <v>0</v>
      </c>
      <c r="F419" s="83" t="str">
        <f t="shared" si="8"/>
        <v>-</v>
      </c>
    </row>
    <row r="420" spans="1:6" s="1" customFormat="1" ht="12.75" customHeight="1" x14ac:dyDescent="0.2">
      <c r="A420" s="80" t="s">
        <v>844</v>
      </c>
      <c r="B420" s="81" t="s">
        <v>845</v>
      </c>
      <c r="C420" s="82" t="s">
        <v>844</v>
      </c>
      <c r="D420" s="104">
        <v>0</v>
      </c>
      <c r="E420" s="104">
        <v>447.57</v>
      </c>
      <c r="F420" s="83" t="str">
        <f t="shared" si="8"/>
        <v>-</v>
      </c>
    </row>
    <row r="421" spans="1:6" s="1" customFormat="1" ht="12.75" customHeight="1" x14ac:dyDescent="0.2">
      <c r="A421" s="80" t="s">
        <v>846</v>
      </c>
      <c r="B421" s="81" t="s">
        <v>847</v>
      </c>
      <c r="C421" s="82" t="s">
        <v>846</v>
      </c>
      <c r="D421" s="104">
        <v>0</v>
      </c>
      <c r="E421" s="104">
        <v>0</v>
      </c>
      <c r="F421" s="83" t="str">
        <f t="shared" si="8"/>
        <v>-</v>
      </c>
    </row>
    <row r="422" spans="1:6" s="1" customFormat="1" ht="12.75" customHeight="1" x14ac:dyDescent="0.2">
      <c r="A422" s="80"/>
      <c r="B422" s="81" t="s">
        <v>848</v>
      </c>
      <c r="C422" s="82" t="s">
        <v>849</v>
      </c>
      <c r="D422" s="79">
        <f>D6+D308</f>
        <v>628465.26</v>
      </c>
      <c r="E422" s="79">
        <f>E6+E308</f>
        <v>712030.82000000007</v>
      </c>
      <c r="F422" s="83">
        <f t="shared" si="8"/>
        <v>113.29676679344219</v>
      </c>
    </row>
    <row r="423" spans="1:6" s="1" customFormat="1" ht="12.75" customHeight="1" x14ac:dyDescent="0.2">
      <c r="A423" s="80"/>
      <c r="B423" s="81" t="s">
        <v>850</v>
      </c>
      <c r="C423" s="82" t="s">
        <v>851</v>
      </c>
      <c r="D423" s="79">
        <f>D299+D360</f>
        <v>628440.2699999999</v>
      </c>
      <c r="E423" s="79">
        <f>E299+E360</f>
        <v>827518.29999999993</v>
      </c>
      <c r="F423" s="83">
        <f t="shared" si="8"/>
        <v>131.67811477135288</v>
      </c>
    </row>
    <row r="424" spans="1:6" s="1" customFormat="1" ht="12.75" customHeight="1" x14ac:dyDescent="0.2">
      <c r="A424" s="80"/>
      <c r="B424" s="81" t="s">
        <v>852</v>
      </c>
      <c r="C424" s="82" t="s">
        <v>853</v>
      </c>
      <c r="D424" s="79">
        <f>IF(D422&gt;=D423,D422-D423,0)</f>
        <v>24.990000000107102</v>
      </c>
      <c r="E424" s="79">
        <f>IF(E422&gt;=E423,E422-E423,0)</f>
        <v>0</v>
      </c>
      <c r="F424" s="83">
        <f t="shared" si="8"/>
        <v>0</v>
      </c>
    </row>
    <row r="425" spans="1:6" s="1" customFormat="1" ht="12.75" customHeight="1" x14ac:dyDescent="0.2">
      <c r="A425" s="80"/>
      <c r="B425" s="81" t="s">
        <v>854</v>
      </c>
      <c r="C425" s="82" t="s">
        <v>855</v>
      </c>
      <c r="D425" s="79">
        <f>IF(D423&gt;=D422,D423-D422,0)</f>
        <v>0</v>
      </c>
      <c r="E425" s="79">
        <f>IF(E423&gt;=E422,E423-E422,0)</f>
        <v>115487.47999999986</v>
      </c>
      <c r="F425" s="83" t="str">
        <f t="shared" si="8"/>
        <v>-</v>
      </c>
    </row>
    <row r="426" spans="1:6" s="1" customFormat="1" ht="12.75" customHeight="1" x14ac:dyDescent="0.2">
      <c r="A426" s="118" t="s">
        <v>856</v>
      </c>
      <c r="B426" s="105" t="s">
        <v>857</v>
      </c>
      <c r="C426" s="119" t="s">
        <v>858</v>
      </c>
      <c r="D426" s="79">
        <f>IF(D302-D303+D419-D420&gt;=0,D302-D303+D419-D420,0)</f>
        <v>4545.78</v>
      </c>
      <c r="E426" s="79">
        <f>IF(E302-E303+E419-E420&gt;=0,E302-E303+E419-E420,0)</f>
        <v>17552.189999999999</v>
      </c>
      <c r="F426" s="83">
        <f t="shared" si="8"/>
        <v>386.12053376978207</v>
      </c>
    </row>
    <row r="427" spans="1:6" s="1" customFormat="1" ht="12.75" customHeight="1" x14ac:dyDescent="0.2">
      <c r="A427" s="118" t="s">
        <v>856</v>
      </c>
      <c r="B427" s="81" t="s">
        <v>859</v>
      </c>
      <c r="C427" s="119" t="s">
        <v>860</v>
      </c>
      <c r="D427" s="79">
        <f>IF(D303-D302+D420-D419&gt;=0,D303-D302+D420-D419,0)</f>
        <v>0</v>
      </c>
      <c r="E427" s="79">
        <f>IF(E303-E302+E420-E419&gt;=0,E303-E302+E420-E419,0)</f>
        <v>0</v>
      </c>
      <c r="F427" s="83" t="str">
        <f t="shared" si="8"/>
        <v>-</v>
      </c>
    </row>
    <row r="428" spans="1:6" s="1" customFormat="1" ht="24" customHeight="1" x14ac:dyDescent="0.2">
      <c r="A428" s="112" t="s">
        <v>861</v>
      </c>
      <c r="B428" s="113" t="s">
        <v>862</v>
      </c>
      <c r="C428" s="114" t="s">
        <v>863</v>
      </c>
      <c r="D428" s="120">
        <f>D304+D421</f>
        <v>7202.12</v>
      </c>
      <c r="E428" s="120">
        <f>E304+E421</f>
        <v>99346.45</v>
      </c>
      <c r="F428" s="116">
        <f t="shared" si="8"/>
        <v>1379.4056472260945</v>
      </c>
    </row>
    <row r="429" spans="1:6" s="149" customFormat="1" ht="20.100000000000001" customHeight="1" x14ac:dyDescent="0.2">
      <c r="A429" s="343" t="s">
        <v>864</v>
      </c>
      <c r="B429" s="344"/>
      <c r="C429" s="99"/>
      <c r="D429" s="117"/>
      <c r="E429" s="117"/>
      <c r="F429" s="102"/>
    </row>
    <row r="430" spans="1:6" s="1" customFormat="1" ht="12.75" customHeight="1" x14ac:dyDescent="0.2">
      <c r="A430" s="80" t="s">
        <v>865</v>
      </c>
      <c r="B430" s="81" t="s">
        <v>866</v>
      </c>
      <c r="C430" s="82" t="s">
        <v>865</v>
      </c>
      <c r="D430" s="79">
        <f>D431+D466+D479+D491+D522</f>
        <v>0</v>
      </c>
      <c r="E430" s="79">
        <f>E431+E466+E479+E491+E522</f>
        <v>0</v>
      </c>
      <c r="F430" s="83" t="str">
        <f t="shared" ref="F430:F493" si="9">IF(D430&lt;&gt;0,IF(E430/D430&gt;=100,"&gt;&gt;100",E430/D430*100),"-")</f>
        <v>-</v>
      </c>
    </row>
    <row r="431" spans="1:6" s="1" customFormat="1" ht="24" customHeight="1" x14ac:dyDescent="0.2">
      <c r="A431" s="80" t="s">
        <v>867</v>
      </c>
      <c r="B431" s="110" t="s">
        <v>868</v>
      </c>
      <c r="C431" s="82" t="s">
        <v>867</v>
      </c>
      <c r="D431" s="79">
        <f>D432+D437+D440+D444+D445+D452+D457+D465</f>
        <v>0</v>
      </c>
      <c r="E431" s="79">
        <f>E432+E437+E440+E444+E445+E452+E457+E465</f>
        <v>0</v>
      </c>
      <c r="F431" s="83" t="str">
        <f t="shared" si="9"/>
        <v>-</v>
      </c>
    </row>
    <row r="432" spans="1:6" s="1" customFormat="1" ht="24" customHeight="1" x14ac:dyDescent="0.2">
      <c r="A432" s="80" t="s">
        <v>869</v>
      </c>
      <c r="B432" s="81" t="s">
        <v>870</v>
      </c>
      <c r="C432" s="82" t="s">
        <v>869</v>
      </c>
      <c r="D432" s="79">
        <f>SUM(D433:D436)</f>
        <v>0</v>
      </c>
      <c r="E432" s="79">
        <f>SUM(E433:E436)</f>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12.75" customHeight="1" x14ac:dyDescent="0.2">
      <c r="A434" s="80" t="s">
        <v>873</v>
      </c>
      <c r="B434" s="81" t="s">
        <v>874</v>
      </c>
      <c r="C434" s="82" t="s">
        <v>873</v>
      </c>
      <c r="D434" s="104">
        <v>0</v>
      </c>
      <c r="E434" s="104">
        <v>0</v>
      </c>
      <c r="F434" s="83" t="str">
        <f t="shared" si="9"/>
        <v>-</v>
      </c>
    </row>
    <row r="435" spans="1:6" s="1" customFormat="1" ht="12.75" customHeight="1" x14ac:dyDescent="0.2">
      <c r="A435" s="80" t="s">
        <v>875</v>
      </c>
      <c r="B435" s="81" t="s">
        <v>876</v>
      </c>
      <c r="C435" s="82" t="s">
        <v>875</v>
      </c>
      <c r="D435" s="104">
        <v>0</v>
      </c>
      <c r="E435" s="104">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79">
        <f>SUM(D438:D439)</f>
        <v>0</v>
      </c>
      <c r="E437" s="79">
        <f>SUM(E438:E439)</f>
        <v>0</v>
      </c>
      <c r="F437" s="83" t="str">
        <f t="shared" si="9"/>
        <v>-</v>
      </c>
    </row>
    <row r="438" spans="1:6" s="1" customFormat="1" ht="24" customHeight="1" x14ac:dyDescent="0.2">
      <c r="A438" s="80" t="s">
        <v>881</v>
      </c>
      <c r="B438" s="105" t="s">
        <v>882</v>
      </c>
      <c r="C438" s="82" t="s">
        <v>881</v>
      </c>
      <c r="D438" s="104">
        <v>0</v>
      </c>
      <c r="E438" s="104">
        <v>0</v>
      </c>
      <c r="F438" s="83" t="str">
        <f t="shared" si="9"/>
        <v>-</v>
      </c>
    </row>
    <row r="439" spans="1:6" s="1" customFormat="1" ht="24" customHeight="1" x14ac:dyDescent="0.2">
      <c r="A439" s="80" t="s">
        <v>883</v>
      </c>
      <c r="B439" s="105" t="s">
        <v>884</v>
      </c>
      <c r="C439" s="82" t="s">
        <v>883</v>
      </c>
      <c r="D439" s="104">
        <v>0</v>
      </c>
      <c r="E439" s="104">
        <v>0</v>
      </c>
      <c r="F439" s="83" t="str">
        <f t="shared" si="9"/>
        <v>-</v>
      </c>
    </row>
    <row r="440" spans="1:6" s="1" customFormat="1" ht="24" customHeight="1" x14ac:dyDescent="0.2">
      <c r="A440" s="80" t="s">
        <v>885</v>
      </c>
      <c r="B440" s="81" t="s">
        <v>886</v>
      </c>
      <c r="C440" s="82" t="s">
        <v>885</v>
      </c>
      <c r="D440" s="79">
        <f>SUM(D441:D443)</f>
        <v>0</v>
      </c>
      <c r="E440" s="79">
        <f>SUM(E441:E443)</f>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12.75" customHeight="1" x14ac:dyDescent="0.2">
      <c r="A442" s="80" t="s">
        <v>889</v>
      </c>
      <c r="B442" s="81" t="s">
        <v>890</v>
      </c>
      <c r="C442" s="82" t="s">
        <v>889</v>
      </c>
      <c r="D442" s="104">
        <v>0</v>
      </c>
      <c r="E442" s="104">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24" customHeight="1" x14ac:dyDescent="0.2">
      <c r="A444" s="80" t="s">
        <v>893</v>
      </c>
      <c r="B444" s="105" t="s">
        <v>894</v>
      </c>
      <c r="C444" s="82" t="s">
        <v>893</v>
      </c>
      <c r="D444" s="104">
        <v>0</v>
      </c>
      <c r="E444" s="104">
        <v>0</v>
      </c>
      <c r="F444" s="83" t="str">
        <f t="shared" si="9"/>
        <v>-</v>
      </c>
    </row>
    <row r="445" spans="1:6" s="1" customFormat="1" ht="24" customHeight="1" x14ac:dyDescent="0.2">
      <c r="A445" s="80" t="s">
        <v>895</v>
      </c>
      <c r="B445" s="81" t="s">
        <v>896</v>
      </c>
      <c r="C445" s="82" t="s">
        <v>895</v>
      </c>
      <c r="D445" s="79">
        <f>SUM(D446:D451)</f>
        <v>0</v>
      </c>
      <c r="E445" s="79">
        <f>SUM(E446:E451)</f>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24" customHeight="1" x14ac:dyDescent="0.2">
      <c r="A447" s="80" t="s">
        <v>899</v>
      </c>
      <c r="B447" s="81" t="s">
        <v>900</v>
      </c>
      <c r="C447" s="82" t="s">
        <v>899</v>
      </c>
      <c r="D447" s="104">
        <v>0</v>
      </c>
      <c r="E447" s="104">
        <v>0</v>
      </c>
      <c r="F447" s="83" t="str">
        <f t="shared" si="9"/>
        <v>-</v>
      </c>
    </row>
    <row r="448" spans="1:6" s="1" customFormat="1" ht="24"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24" customHeight="1" x14ac:dyDescent="0.2">
      <c r="A452" s="80" t="s">
        <v>909</v>
      </c>
      <c r="B452" s="81" t="s">
        <v>910</v>
      </c>
      <c r="C452" s="82" t="s">
        <v>909</v>
      </c>
      <c r="D452" s="79">
        <f>SUM(D453:D456)</f>
        <v>0</v>
      </c>
      <c r="E452" s="79">
        <f>SUM(E453:E456)</f>
        <v>0</v>
      </c>
      <c r="F452" s="83" t="str">
        <f t="shared" si="9"/>
        <v>-</v>
      </c>
    </row>
    <row r="453" spans="1:6" s="1" customFormat="1" ht="12.75" customHeight="1" x14ac:dyDescent="0.2">
      <c r="A453" s="80" t="s">
        <v>911</v>
      </c>
      <c r="B453" s="81" t="s">
        <v>912</v>
      </c>
      <c r="C453" s="82" t="s">
        <v>911</v>
      </c>
      <c r="D453" s="104">
        <v>0</v>
      </c>
      <c r="E453" s="104">
        <v>0</v>
      </c>
      <c r="F453" s="83" t="str">
        <f t="shared" si="9"/>
        <v>-</v>
      </c>
    </row>
    <row r="454" spans="1:6" s="1" customFormat="1" ht="12.75" customHeight="1" x14ac:dyDescent="0.2">
      <c r="A454" s="80" t="s">
        <v>913</v>
      </c>
      <c r="B454" s="81" t="s">
        <v>914</v>
      </c>
      <c r="C454" s="82" t="s">
        <v>913</v>
      </c>
      <c r="D454" s="104">
        <v>0</v>
      </c>
      <c r="E454" s="104">
        <v>0</v>
      </c>
      <c r="F454" s="83" t="str">
        <f t="shared" si="9"/>
        <v>-</v>
      </c>
    </row>
    <row r="455" spans="1:6" s="1" customFormat="1" ht="12.75" customHeight="1" x14ac:dyDescent="0.2">
      <c r="A455" s="80" t="s">
        <v>915</v>
      </c>
      <c r="B455" s="81" t="s">
        <v>916</v>
      </c>
      <c r="C455" s="82" t="s">
        <v>915</v>
      </c>
      <c r="D455" s="104">
        <v>0</v>
      </c>
      <c r="E455" s="104">
        <v>0</v>
      </c>
      <c r="F455" s="83" t="str">
        <f t="shared" si="9"/>
        <v>-</v>
      </c>
    </row>
    <row r="456" spans="1:6" s="1" customFormat="1" ht="12.75" customHeight="1" x14ac:dyDescent="0.2">
      <c r="A456" s="80" t="s">
        <v>917</v>
      </c>
      <c r="B456" s="81" t="s">
        <v>918</v>
      </c>
      <c r="C456" s="82" t="s">
        <v>917</v>
      </c>
      <c r="D456" s="104">
        <v>0</v>
      </c>
      <c r="E456" s="104">
        <v>0</v>
      </c>
      <c r="F456" s="83" t="str">
        <f t="shared" si="9"/>
        <v>-</v>
      </c>
    </row>
    <row r="457" spans="1:6" s="1" customFormat="1" ht="12.75" customHeight="1" x14ac:dyDescent="0.2">
      <c r="A457" s="80" t="s">
        <v>919</v>
      </c>
      <c r="B457" s="81" t="s">
        <v>920</v>
      </c>
      <c r="C457" s="82" t="s">
        <v>919</v>
      </c>
      <c r="D457" s="79">
        <f>SUM(D458:D464)</f>
        <v>0</v>
      </c>
      <c r="E457" s="79">
        <f>SUM(E458:E464)</f>
        <v>0</v>
      </c>
      <c r="F457" s="83" t="str">
        <f t="shared" si="9"/>
        <v>-</v>
      </c>
    </row>
    <row r="458" spans="1:6" s="1" customFormat="1" ht="12.75" customHeight="1" x14ac:dyDescent="0.2">
      <c r="A458" s="80" t="s">
        <v>921</v>
      </c>
      <c r="B458" s="81" t="s">
        <v>922</v>
      </c>
      <c r="C458" s="82" t="s">
        <v>921</v>
      </c>
      <c r="D458" s="104">
        <v>0</v>
      </c>
      <c r="E458" s="104">
        <v>0</v>
      </c>
      <c r="F458" s="83" t="str">
        <f t="shared" si="9"/>
        <v>-</v>
      </c>
    </row>
    <row r="459" spans="1:6" s="1" customFormat="1" ht="12.75" customHeight="1" x14ac:dyDescent="0.2">
      <c r="A459" s="80" t="s">
        <v>923</v>
      </c>
      <c r="B459" s="81" t="s">
        <v>924</v>
      </c>
      <c r="C459" s="82" t="s">
        <v>923</v>
      </c>
      <c r="D459" s="104">
        <v>0</v>
      </c>
      <c r="E459" s="104">
        <v>0</v>
      </c>
      <c r="F459" s="83" t="str">
        <f t="shared" si="9"/>
        <v>-</v>
      </c>
    </row>
    <row r="460" spans="1:6" s="1" customFormat="1" ht="12.75" customHeight="1" x14ac:dyDescent="0.2">
      <c r="A460" s="80" t="s">
        <v>925</v>
      </c>
      <c r="B460" s="81" t="s">
        <v>926</v>
      </c>
      <c r="C460" s="82" t="s">
        <v>925</v>
      </c>
      <c r="D460" s="104">
        <v>0</v>
      </c>
      <c r="E460" s="104">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24" customHeight="1" x14ac:dyDescent="0.2">
      <c r="A463" s="80" t="s">
        <v>931</v>
      </c>
      <c r="B463" s="81" t="s">
        <v>932</v>
      </c>
      <c r="C463" s="82" t="s">
        <v>931</v>
      </c>
      <c r="D463" s="104">
        <v>0</v>
      </c>
      <c r="E463" s="104">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80" t="s">
        <v>937</v>
      </c>
      <c r="B466" s="103" t="s">
        <v>938</v>
      </c>
      <c r="C466" s="82" t="s">
        <v>937</v>
      </c>
      <c r="D466" s="79">
        <f>D467+D470+D473+D476</f>
        <v>0</v>
      </c>
      <c r="E466" s="79">
        <f>E467+E470+E473+E476</f>
        <v>0</v>
      </c>
      <c r="F466" s="83" t="str">
        <f t="shared" si="9"/>
        <v>-</v>
      </c>
    </row>
    <row r="467" spans="1:6" s="1" customFormat="1" ht="12.75" customHeight="1" x14ac:dyDescent="0.2">
      <c r="A467" s="80" t="s">
        <v>939</v>
      </c>
      <c r="B467" s="81" t="s">
        <v>940</v>
      </c>
      <c r="C467" s="82" t="s">
        <v>939</v>
      </c>
      <c r="D467" s="79">
        <f>SUM(D468:D469)</f>
        <v>0</v>
      </c>
      <c r="E467" s="79">
        <f>SUM(E468:E469)</f>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4">
        <v>0</v>
      </c>
      <c r="E469" s="104">
        <v>0</v>
      </c>
      <c r="F469" s="83" t="str">
        <f t="shared" si="9"/>
        <v>-</v>
      </c>
    </row>
    <row r="470" spans="1:6" s="1" customFormat="1" ht="12.75" customHeight="1" x14ac:dyDescent="0.2">
      <c r="A470" s="80" t="s">
        <v>945</v>
      </c>
      <c r="B470" s="81" t="s">
        <v>946</v>
      </c>
      <c r="C470" s="82" t="s">
        <v>945</v>
      </c>
      <c r="D470" s="79">
        <f>SUM(D471:D472)</f>
        <v>0</v>
      </c>
      <c r="E470" s="79">
        <f>SUM(E471:E472)</f>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4">
        <v>0</v>
      </c>
      <c r="E472" s="104">
        <v>0</v>
      </c>
      <c r="F472" s="83" t="str">
        <f t="shared" si="9"/>
        <v>-</v>
      </c>
    </row>
    <row r="473" spans="1:6" s="1" customFormat="1" ht="12.75" customHeight="1" x14ac:dyDescent="0.2">
      <c r="A473" s="80" t="s">
        <v>951</v>
      </c>
      <c r="B473" s="81" t="s">
        <v>952</v>
      </c>
      <c r="C473" s="82" t="s">
        <v>951</v>
      </c>
      <c r="D473" s="79">
        <f>SUM(D474:D475)</f>
        <v>0</v>
      </c>
      <c r="E473" s="79">
        <f>SUM(E474:E475)</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79">
        <f>SUM(D477:D478)</f>
        <v>0</v>
      </c>
      <c r="E476" s="79">
        <f>SUM(E477:E478)</f>
        <v>0</v>
      </c>
      <c r="F476" s="83" t="str">
        <f t="shared" si="9"/>
        <v>-</v>
      </c>
    </row>
    <row r="477" spans="1:6" s="1" customFormat="1" ht="12.75" customHeight="1" x14ac:dyDescent="0.2">
      <c r="A477" s="80" t="s">
        <v>959</v>
      </c>
      <c r="B477" s="81" t="s">
        <v>960</v>
      </c>
      <c r="C477" s="82" t="s">
        <v>959</v>
      </c>
      <c r="D477" s="104">
        <v>0</v>
      </c>
      <c r="E477" s="104">
        <v>0</v>
      </c>
      <c r="F477" s="83" t="str">
        <f t="shared" si="9"/>
        <v>-</v>
      </c>
    </row>
    <row r="478" spans="1:6" s="1" customFormat="1" ht="12.75" customHeight="1" x14ac:dyDescent="0.2">
      <c r="A478" s="80" t="s">
        <v>961</v>
      </c>
      <c r="B478" s="81" t="s">
        <v>962</v>
      </c>
      <c r="C478" s="82" t="s">
        <v>961</v>
      </c>
      <c r="D478" s="104">
        <v>0</v>
      </c>
      <c r="E478" s="104">
        <v>0</v>
      </c>
      <c r="F478" s="83" t="str">
        <f t="shared" si="9"/>
        <v>-</v>
      </c>
    </row>
    <row r="479" spans="1:6" s="1" customFormat="1" ht="24" customHeight="1" x14ac:dyDescent="0.2">
      <c r="A479" s="80" t="s">
        <v>963</v>
      </c>
      <c r="B479" s="103" t="s">
        <v>964</v>
      </c>
      <c r="C479" s="82" t="s">
        <v>963</v>
      </c>
      <c r="D479" s="79">
        <f>D480+D484+D485+D488</f>
        <v>0</v>
      </c>
      <c r="E479" s="79">
        <f>E480+E484+E485+E488</f>
        <v>0</v>
      </c>
      <c r="F479" s="83" t="str">
        <f t="shared" si="9"/>
        <v>-</v>
      </c>
    </row>
    <row r="480" spans="1:6" s="1" customFormat="1" ht="24" customHeight="1" x14ac:dyDescent="0.2">
      <c r="A480" s="80" t="s">
        <v>965</v>
      </c>
      <c r="B480" s="81" t="s">
        <v>966</v>
      </c>
      <c r="C480" s="82" t="s">
        <v>965</v>
      </c>
      <c r="D480" s="79">
        <f>SUM(D481:D483)</f>
        <v>0</v>
      </c>
      <c r="E480" s="79">
        <f>SUM(E481:E483)</f>
        <v>0</v>
      </c>
      <c r="F480" s="83" t="str">
        <f t="shared" si="9"/>
        <v>-</v>
      </c>
    </row>
    <row r="481" spans="1:6" s="1" customFormat="1" ht="12.75" customHeight="1" x14ac:dyDescent="0.2">
      <c r="A481" s="80" t="s">
        <v>967</v>
      </c>
      <c r="B481" s="81" t="s">
        <v>968</v>
      </c>
      <c r="C481" s="82" t="s">
        <v>967</v>
      </c>
      <c r="D481" s="104">
        <v>0</v>
      </c>
      <c r="E481" s="104">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24" customHeight="1" x14ac:dyDescent="0.2">
      <c r="A484" s="80" t="s">
        <v>973</v>
      </c>
      <c r="B484" s="105" t="s">
        <v>974</v>
      </c>
      <c r="C484" s="82" t="s">
        <v>973</v>
      </c>
      <c r="D484" s="104">
        <v>0</v>
      </c>
      <c r="E484" s="104">
        <v>0</v>
      </c>
      <c r="F484" s="83" t="str">
        <f t="shared" si="9"/>
        <v>-</v>
      </c>
    </row>
    <row r="485" spans="1:6" s="1" customFormat="1" ht="24" customHeight="1" x14ac:dyDescent="0.2">
      <c r="A485" s="80" t="s">
        <v>975</v>
      </c>
      <c r="B485" s="81" t="s">
        <v>976</v>
      </c>
      <c r="C485" s="82" t="s">
        <v>975</v>
      </c>
      <c r="D485" s="79">
        <f>SUM(D486:D487)</f>
        <v>0</v>
      </c>
      <c r="E485" s="79">
        <f>SUM(E486:E487)</f>
        <v>0</v>
      </c>
      <c r="F485" s="83" t="str">
        <f t="shared" si="9"/>
        <v>-</v>
      </c>
    </row>
    <row r="486" spans="1:6" s="1" customFormat="1" ht="24" customHeight="1" x14ac:dyDescent="0.2">
      <c r="A486" s="80" t="s">
        <v>977</v>
      </c>
      <c r="B486" s="105" t="s">
        <v>978</v>
      </c>
      <c r="C486" s="82" t="s">
        <v>977</v>
      </c>
      <c r="D486" s="104">
        <v>0</v>
      </c>
      <c r="E486" s="104">
        <v>0</v>
      </c>
      <c r="F486" s="83" t="str">
        <f t="shared" si="9"/>
        <v>-</v>
      </c>
    </row>
    <row r="487" spans="1:6" s="1" customFormat="1" ht="12.75" customHeight="1" x14ac:dyDescent="0.2">
      <c r="A487" s="80" t="s">
        <v>979</v>
      </c>
      <c r="B487" s="81" t="s">
        <v>980</v>
      </c>
      <c r="C487" s="82" t="s">
        <v>979</v>
      </c>
      <c r="D487" s="104">
        <v>0</v>
      </c>
      <c r="E487" s="104">
        <v>0</v>
      </c>
      <c r="F487" s="83" t="str">
        <f t="shared" si="9"/>
        <v>-</v>
      </c>
    </row>
    <row r="488" spans="1:6" s="1" customFormat="1" ht="24" customHeight="1" x14ac:dyDescent="0.2">
      <c r="A488" s="80" t="s">
        <v>981</v>
      </c>
      <c r="B488" s="81" t="s">
        <v>982</v>
      </c>
      <c r="C488" s="82" t="s">
        <v>981</v>
      </c>
      <c r="D488" s="79">
        <f>SUM(D489:D490)</f>
        <v>0</v>
      </c>
      <c r="E488" s="79">
        <f>SUM(E489:E490)</f>
        <v>0</v>
      </c>
      <c r="F488" s="83" t="str">
        <f t="shared" si="9"/>
        <v>-</v>
      </c>
    </row>
    <row r="489" spans="1:6" s="1" customFormat="1" ht="12.75" customHeight="1" x14ac:dyDescent="0.2">
      <c r="A489" s="80" t="s">
        <v>983</v>
      </c>
      <c r="B489" s="81" t="s">
        <v>984</v>
      </c>
      <c r="C489" s="82" t="s">
        <v>983</v>
      </c>
      <c r="D489" s="104">
        <v>0</v>
      </c>
      <c r="E489" s="104">
        <v>0</v>
      </c>
      <c r="F489" s="83" t="str">
        <f t="shared" si="9"/>
        <v>-</v>
      </c>
    </row>
    <row r="490" spans="1:6" s="1" customFormat="1" ht="12.75" customHeight="1" x14ac:dyDescent="0.2">
      <c r="A490" s="80" t="s">
        <v>985</v>
      </c>
      <c r="B490" s="81" t="s">
        <v>986</v>
      </c>
      <c r="C490" s="82" t="s">
        <v>985</v>
      </c>
      <c r="D490" s="104">
        <v>0</v>
      </c>
      <c r="E490" s="104">
        <v>0</v>
      </c>
      <c r="F490" s="83" t="str">
        <f t="shared" si="9"/>
        <v>-</v>
      </c>
    </row>
    <row r="491" spans="1:6" s="1" customFormat="1" ht="12.75" customHeight="1" x14ac:dyDescent="0.2">
      <c r="A491" s="80" t="s">
        <v>987</v>
      </c>
      <c r="B491" s="81" t="s">
        <v>988</v>
      </c>
      <c r="C491" s="82" t="s">
        <v>987</v>
      </c>
      <c r="D491" s="79">
        <f>D492+D497+D501+D502+D509+D514</f>
        <v>0</v>
      </c>
      <c r="E491" s="79">
        <f>E492+E497+E501+E502+E509+E514</f>
        <v>0</v>
      </c>
      <c r="F491" s="83" t="str">
        <f t="shared" si="9"/>
        <v>-</v>
      </c>
    </row>
    <row r="492" spans="1:6" s="1" customFormat="1" ht="24" customHeight="1" x14ac:dyDescent="0.2">
      <c r="A492" s="80" t="s">
        <v>989</v>
      </c>
      <c r="B492" s="81" t="s">
        <v>990</v>
      </c>
      <c r="C492" s="82" t="s">
        <v>989</v>
      </c>
      <c r="D492" s="79">
        <f>SUM(D493:D496)</f>
        <v>0</v>
      </c>
      <c r="E492" s="79">
        <f>SUM(E493:E496)</f>
        <v>0</v>
      </c>
      <c r="F492" s="83" t="str">
        <f t="shared" si="9"/>
        <v>-</v>
      </c>
    </row>
    <row r="493" spans="1:6" s="1" customFormat="1" ht="12.75" customHeight="1" x14ac:dyDescent="0.2">
      <c r="A493" s="80" t="s">
        <v>991</v>
      </c>
      <c r="B493" s="81" t="s">
        <v>992</v>
      </c>
      <c r="C493" s="82" t="s">
        <v>991</v>
      </c>
      <c r="D493" s="104">
        <v>0</v>
      </c>
      <c r="E493" s="104">
        <v>0</v>
      </c>
      <c r="F493" s="83" t="str">
        <f t="shared" si="9"/>
        <v>-</v>
      </c>
    </row>
    <row r="494" spans="1:6" s="1" customFormat="1" ht="12.75" customHeight="1" x14ac:dyDescent="0.2">
      <c r="A494" s="80" t="s">
        <v>993</v>
      </c>
      <c r="B494" s="81" t="s">
        <v>994</v>
      </c>
      <c r="C494" s="82" t="s">
        <v>993</v>
      </c>
      <c r="D494" s="104">
        <v>0</v>
      </c>
      <c r="E494" s="104">
        <v>0</v>
      </c>
      <c r="F494" s="83" t="str">
        <f t="shared" ref="F494:F557" si="10">IF(D494&lt;&gt;0,IF(E494/D494&gt;=100,"&gt;&gt;100",E494/D494*100),"-")</f>
        <v>-</v>
      </c>
    </row>
    <row r="495" spans="1:6" s="1" customFormat="1" ht="12.75" customHeight="1" x14ac:dyDescent="0.2">
      <c r="A495" s="80" t="s">
        <v>995</v>
      </c>
      <c r="B495" s="81" t="s">
        <v>996</v>
      </c>
      <c r="C495" s="82" t="s">
        <v>995</v>
      </c>
      <c r="D495" s="104">
        <v>0</v>
      </c>
      <c r="E495" s="104">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24" customHeight="1" x14ac:dyDescent="0.2">
      <c r="A497" s="80" t="s">
        <v>999</v>
      </c>
      <c r="B497" s="81" t="s">
        <v>1000</v>
      </c>
      <c r="C497" s="82" t="s">
        <v>999</v>
      </c>
      <c r="D497" s="79">
        <f>SUM(D498:D500)</f>
        <v>0</v>
      </c>
      <c r="E497" s="79">
        <f>SUM(E498:E500)</f>
        <v>0</v>
      </c>
      <c r="F497" s="83" t="str">
        <f t="shared" si="10"/>
        <v>-</v>
      </c>
    </row>
    <row r="498" spans="1:6" s="1" customFormat="1" ht="12.75"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81" t="s">
        <v>1010</v>
      </c>
      <c r="C502" s="82" t="s">
        <v>1009</v>
      </c>
      <c r="D502" s="79">
        <f>SUM(D503:D508)</f>
        <v>0</v>
      </c>
      <c r="E502" s="79">
        <f>SUM(E503:E508)</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24"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4">
        <v>0</v>
      </c>
      <c r="E507" s="104">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24" customHeight="1" x14ac:dyDescent="0.2">
      <c r="A509" s="80" t="s">
        <v>1023</v>
      </c>
      <c r="B509" s="105" t="s">
        <v>1024</v>
      </c>
      <c r="C509" s="82" t="s">
        <v>1023</v>
      </c>
      <c r="D509" s="79">
        <f>SUM(D510:D513)</f>
        <v>0</v>
      </c>
      <c r="E509" s="79">
        <f>SUM(E510:E513)</f>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12.75" customHeight="1" x14ac:dyDescent="0.2">
      <c r="A514" s="80" t="s">
        <v>1033</v>
      </c>
      <c r="B514" s="81" t="s">
        <v>1034</v>
      </c>
      <c r="C514" s="82" t="s">
        <v>1033</v>
      </c>
      <c r="D514" s="79">
        <f>SUM(D515:D521)</f>
        <v>0</v>
      </c>
      <c r="E514" s="79">
        <f>SUM(E515:E521)</f>
        <v>0</v>
      </c>
      <c r="F514" s="83" t="str">
        <f t="shared" si="10"/>
        <v>-</v>
      </c>
    </row>
    <row r="515" spans="1:6" s="1" customFormat="1" ht="12.75" customHeight="1" x14ac:dyDescent="0.2">
      <c r="A515" s="80" t="s">
        <v>1035</v>
      </c>
      <c r="B515" s="81" t="s">
        <v>1036</v>
      </c>
      <c r="C515" s="82" t="s">
        <v>1035</v>
      </c>
      <c r="D515" s="104">
        <v>0</v>
      </c>
      <c r="E515" s="104">
        <v>0</v>
      </c>
      <c r="F515" s="83" t="str">
        <f t="shared" si="10"/>
        <v>-</v>
      </c>
    </row>
    <row r="516" spans="1:6" s="1" customFormat="1" ht="12.75" customHeight="1" x14ac:dyDescent="0.2">
      <c r="A516" s="80" t="s">
        <v>1037</v>
      </c>
      <c r="B516" s="81" t="s">
        <v>1038</v>
      </c>
      <c r="C516" s="82" t="s">
        <v>1037</v>
      </c>
      <c r="D516" s="104">
        <v>0</v>
      </c>
      <c r="E516" s="104">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4">
        <v>0</v>
      </c>
      <c r="E519" s="104">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 customHeight="1" x14ac:dyDescent="0.2">
      <c r="A521" s="106" t="s">
        <v>1047</v>
      </c>
      <c r="B521" s="103" t="s">
        <v>1048</v>
      </c>
      <c r="C521" s="107" t="s">
        <v>1047</v>
      </c>
      <c r="D521" s="108">
        <v>0</v>
      </c>
      <c r="E521" s="108">
        <v>0</v>
      </c>
      <c r="F521" s="109" t="str">
        <f t="shared" si="10"/>
        <v>-</v>
      </c>
    </row>
    <row r="522" spans="1:6" s="1" customFormat="1" ht="24" customHeight="1" x14ac:dyDescent="0.2">
      <c r="A522" s="80" t="s">
        <v>1049</v>
      </c>
      <c r="B522" s="103" t="s">
        <v>1050</v>
      </c>
      <c r="C522" s="82" t="s">
        <v>1049</v>
      </c>
      <c r="D522" s="79">
        <f>D523+D526+D529+D532</f>
        <v>0</v>
      </c>
      <c r="E522" s="79">
        <f>E523+E526+E529+E532</f>
        <v>0</v>
      </c>
      <c r="F522" s="83" t="str">
        <f t="shared" si="10"/>
        <v>-</v>
      </c>
    </row>
    <row r="523" spans="1:6" s="1" customFormat="1" ht="12.75" customHeight="1" x14ac:dyDescent="0.2">
      <c r="A523" s="80" t="s">
        <v>1051</v>
      </c>
      <c r="B523" s="81" t="s">
        <v>1052</v>
      </c>
      <c r="C523" s="82" t="s">
        <v>1051</v>
      </c>
      <c r="D523" s="79">
        <f>SUM(D524:D525)</f>
        <v>0</v>
      </c>
      <c r="E523" s="79">
        <f>SUM(E524:E525)</f>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4">
        <v>0</v>
      </c>
      <c r="E525" s="104">
        <v>0</v>
      </c>
      <c r="F525" s="83" t="str">
        <f t="shared" si="10"/>
        <v>-</v>
      </c>
    </row>
    <row r="526" spans="1:6" s="1" customFormat="1" ht="12.75" customHeight="1" x14ac:dyDescent="0.2">
      <c r="A526" s="80" t="s">
        <v>1057</v>
      </c>
      <c r="B526" s="81" t="s">
        <v>1058</v>
      </c>
      <c r="C526" s="82" t="s">
        <v>1057</v>
      </c>
      <c r="D526" s="79">
        <f>SUM(D527:D528)</f>
        <v>0</v>
      </c>
      <c r="E526" s="79">
        <f>SUM(E527:E528)</f>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4">
        <v>0</v>
      </c>
      <c r="E528" s="104">
        <v>0</v>
      </c>
      <c r="F528" s="83" t="str">
        <f t="shared" si="10"/>
        <v>-</v>
      </c>
    </row>
    <row r="529" spans="1:6" s="1" customFormat="1" ht="12.75" customHeight="1" x14ac:dyDescent="0.2">
      <c r="A529" s="80" t="s">
        <v>1063</v>
      </c>
      <c r="B529" s="81" t="s">
        <v>1064</v>
      </c>
      <c r="C529" s="82" t="s">
        <v>1063</v>
      </c>
      <c r="D529" s="79">
        <f>SUM(D530:D531)</f>
        <v>0</v>
      </c>
      <c r="E529" s="79">
        <f>SUM(E530:E531)</f>
        <v>0</v>
      </c>
      <c r="F529" s="83" t="str">
        <f t="shared" si="10"/>
        <v>-</v>
      </c>
    </row>
    <row r="530" spans="1:6" s="1" customFormat="1" ht="12.75" customHeight="1" x14ac:dyDescent="0.2">
      <c r="A530" s="80" t="s">
        <v>1065</v>
      </c>
      <c r="B530" s="81" t="s">
        <v>1066</v>
      </c>
      <c r="C530" s="82" t="s">
        <v>1065</v>
      </c>
      <c r="D530" s="104">
        <v>0</v>
      </c>
      <c r="E530" s="104">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79">
        <f>SUM(D533:D534)</f>
        <v>0</v>
      </c>
      <c r="E532" s="79">
        <f>SUM(E533:E534)</f>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12.75" customHeight="1" x14ac:dyDescent="0.2">
      <c r="A535" s="80" t="s">
        <v>1075</v>
      </c>
      <c r="B535" s="81" t="s">
        <v>1076</v>
      </c>
      <c r="C535" s="82" t="s">
        <v>1075</v>
      </c>
      <c r="D535" s="79">
        <f>D536+D571+D584+D597+D629</f>
        <v>0</v>
      </c>
      <c r="E535" s="79">
        <f>E536+E571+E584+E597+E629</f>
        <v>0</v>
      </c>
      <c r="F535" s="83" t="str">
        <f t="shared" si="10"/>
        <v>-</v>
      </c>
    </row>
    <row r="536" spans="1:6" s="1" customFormat="1" ht="24" customHeight="1" x14ac:dyDescent="0.2">
      <c r="A536" s="80" t="s">
        <v>1077</v>
      </c>
      <c r="B536" s="103" t="s">
        <v>1078</v>
      </c>
      <c r="C536" s="82" t="s">
        <v>1077</v>
      </c>
      <c r="D536" s="79">
        <f>D537+D542+D545+D549+D550+D557+D562+D570</f>
        <v>0</v>
      </c>
      <c r="E536" s="79">
        <f>E537+E542+E545+E549+E550+E557+E562+E570</f>
        <v>0</v>
      </c>
      <c r="F536" s="83" t="str">
        <f t="shared" si="10"/>
        <v>-</v>
      </c>
    </row>
    <row r="537" spans="1:6" s="1" customFormat="1" ht="24" customHeight="1" x14ac:dyDescent="0.2">
      <c r="A537" s="80" t="s">
        <v>1079</v>
      </c>
      <c r="B537" s="81" t="s">
        <v>1080</v>
      </c>
      <c r="C537" s="82" t="s">
        <v>1079</v>
      </c>
      <c r="D537" s="79">
        <f>SUM(D538:D541)</f>
        <v>0</v>
      </c>
      <c r="E537" s="79">
        <f>SUM(E538:E541)</f>
        <v>0</v>
      </c>
      <c r="F537" s="83" t="str">
        <f t="shared" si="10"/>
        <v>-</v>
      </c>
    </row>
    <row r="538" spans="1:6" s="1" customFormat="1" ht="12.75" customHeight="1" x14ac:dyDescent="0.2">
      <c r="A538" s="80" t="s">
        <v>1081</v>
      </c>
      <c r="B538" s="81" t="s">
        <v>1082</v>
      </c>
      <c r="C538" s="82" t="s">
        <v>1081</v>
      </c>
      <c r="D538" s="104">
        <v>0</v>
      </c>
      <c r="E538" s="104">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80" t="s">
        <v>1085</v>
      </c>
      <c r="B540" s="81" t="s">
        <v>1086</v>
      </c>
      <c r="C540" s="82" t="s">
        <v>1085</v>
      </c>
      <c r="D540" s="104">
        <v>0</v>
      </c>
      <c r="E540" s="104">
        <v>0</v>
      </c>
      <c r="F540" s="83" t="str">
        <f t="shared" si="10"/>
        <v>-</v>
      </c>
    </row>
    <row r="541" spans="1:6" s="1" customFormat="1" ht="12.75" customHeight="1" x14ac:dyDescent="0.2">
      <c r="A541" s="80" t="s">
        <v>1087</v>
      </c>
      <c r="B541" s="81" t="s">
        <v>1088</v>
      </c>
      <c r="C541" s="82" t="s">
        <v>1087</v>
      </c>
      <c r="D541" s="104">
        <v>0</v>
      </c>
      <c r="E541" s="104">
        <v>0</v>
      </c>
      <c r="F541" s="83" t="str">
        <f t="shared" si="10"/>
        <v>-</v>
      </c>
    </row>
    <row r="542" spans="1:6" s="1" customFormat="1" ht="24" customHeight="1" x14ac:dyDescent="0.2">
      <c r="A542" s="80" t="s">
        <v>1089</v>
      </c>
      <c r="B542" s="105" t="s">
        <v>1090</v>
      </c>
      <c r="C542" s="82" t="s">
        <v>1089</v>
      </c>
      <c r="D542" s="79">
        <f>SUM(D543:D544)</f>
        <v>0</v>
      </c>
      <c r="E542" s="79">
        <f>SUM(E543:E544)</f>
        <v>0</v>
      </c>
      <c r="F542" s="83" t="str">
        <f t="shared" si="10"/>
        <v>-</v>
      </c>
    </row>
    <row r="543" spans="1:6" s="1" customFormat="1" ht="24" customHeight="1" x14ac:dyDescent="0.2">
      <c r="A543" s="80" t="s">
        <v>1091</v>
      </c>
      <c r="B543" s="81" t="s">
        <v>1092</v>
      </c>
      <c r="C543" s="82" t="s">
        <v>1091</v>
      </c>
      <c r="D543" s="104">
        <v>0</v>
      </c>
      <c r="E543" s="104">
        <v>0</v>
      </c>
      <c r="F543" s="83" t="str">
        <f t="shared" si="10"/>
        <v>-</v>
      </c>
    </row>
    <row r="544" spans="1:6" s="1" customFormat="1" ht="24" customHeight="1" x14ac:dyDescent="0.2">
      <c r="A544" s="80" t="s">
        <v>1093</v>
      </c>
      <c r="B544" s="81" t="s">
        <v>1094</v>
      </c>
      <c r="C544" s="82" t="s">
        <v>1093</v>
      </c>
      <c r="D544" s="104">
        <v>0</v>
      </c>
      <c r="E544" s="104">
        <v>0</v>
      </c>
      <c r="F544" s="83" t="str">
        <f t="shared" si="10"/>
        <v>-</v>
      </c>
    </row>
    <row r="545" spans="1:6" s="1" customFormat="1" ht="24" customHeight="1" x14ac:dyDescent="0.2">
      <c r="A545" s="80" t="s">
        <v>1095</v>
      </c>
      <c r="B545" s="81" t="s">
        <v>1096</v>
      </c>
      <c r="C545" s="82" t="s">
        <v>1095</v>
      </c>
      <c r="D545" s="79">
        <f>SUM(D546:D548)</f>
        <v>0</v>
      </c>
      <c r="E545" s="79">
        <f>SUM(E546:E548)</f>
        <v>0</v>
      </c>
      <c r="F545" s="83" t="str">
        <f t="shared" si="10"/>
        <v>-</v>
      </c>
    </row>
    <row r="546" spans="1:6" s="1" customFormat="1" ht="12.75" customHeight="1" x14ac:dyDescent="0.2">
      <c r="A546" s="80" t="s">
        <v>1097</v>
      </c>
      <c r="B546" s="81" t="s">
        <v>1098</v>
      </c>
      <c r="C546" s="82" t="s">
        <v>1097</v>
      </c>
      <c r="D546" s="104">
        <v>0</v>
      </c>
      <c r="E546" s="104">
        <v>0</v>
      </c>
      <c r="F546" s="83" t="str">
        <f t="shared" si="10"/>
        <v>-</v>
      </c>
    </row>
    <row r="547" spans="1:6" s="1" customFormat="1" ht="12.75" customHeight="1" x14ac:dyDescent="0.2">
      <c r="A547" s="118" t="s">
        <v>1099</v>
      </c>
      <c r="B547" s="81" t="s">
        <v>1100</v>
      </c>
      <c r="C547" s="119" t="s">
        <v>1099</v>
      </c>
      <c r="D547" s="104">
        <v>0</v>
      </c>
      <c r="E547" s="104">
        <v>0</v>
      </c>
      <c r="F547" s="83" t="str">
        <f t="shared" si="10"/>
        <v>-</v>
      </c>
    </row>
    <row r="548" spans="1:6" s="1" customFormat="1" ht="12.75" customHeight="1" x14ac:dyDescent="0.2">
      <c r="A548" s="118" t="s">
        <v>1101</v>
      </c>
      <c r="B548" s="81" t="s">
        <v>1102</v>
      </c>
      <c r="C548" s="119" t="s">
        <v>1101</v>
      </c>
      <c r="D548" s="104">
        <v>0</v>
      </c>
      <c r="E548" s="104">
        <v>0</v>
      </c>
      <c r="F548" s="83" t="str">
        <f t="shared" si="10"/>
        <v>-</v>
      </c>
    </row>
    <row r="549" spans="1:6" s="1" customFormat="1" ht="12.75" customHeight="1" x14ac:dyDescent="0.2">
      <c r="A549" s="80" t="s">
        <v>1103</v>
      </c>
      <c r="B549" s="105" t="s">
        <v>1104</v>
      </c>
      <c r="C549" s="82" t="s">
        <v>1103</v>
      </c>
      <c r="D549" s="104">
        <v>0</v>
      </c>
      <c r="E549" s="104">
        <v>0</v>
      </c>
      <c r="F549" s="83" t="str">
        <f t="shared" si="10"/>
        <v>-</v>
      </c>
    </row>
    <row r="550" spans="1:6" s="1" customFormat="1" ht="24" customHeight="1" x14ac:dyDescent="0.2">
      <c r="A550" s="80" t="s">
        <v>1105</v>
      </c>
      <c r="B550" s="81" t="s">
        <v>1106</v>
      </c>
      <c r="C550" s="82" t="s">
        <v>1105</v>
      </c>
      <c r="D550" s="79">
        <f>SUM(D551:D556)</f>
        <v>0</v>
      </c>
      <c r="E550" s="79">
        <f>SUM(E551:E556)</f>
        <v>0</v>
      </c>
      <c r="F550" s="83" t="str">
        <f t="shared" si="10"/>
        <v>-</v>
      </c>
    </row>
    <row r="551" spans="1:6" s="1" customFormat="1" ht="12.75" customHeight="1" x14ac:dyDescent="0.2">
      <c r="A551" s="80" t="s">
        <v>1107</v>
      </c>
      <c r="B551" s="81" t="s">
        <v>1108</v>
      </c>
      <c r="C551" s="82" t="s">
        <v>1107</v>
      </c>
      <c r="D551" s="104">
        <v>0</v>
      </c>
      <c r="E551" s="104">
        <v>0</v>
      </c>
      <c r="F551" s="83" t="str">
        <f t="shared" si="10"/>
        <v>-</v>
      </c>
    </row>
    <row r="552" spans="1:6" s="1" customFormat="1" ht="12.75" customHeight="1" x14ac:dyDescent="0.2">
      <c r="A552" s="80" t="s">
        <v>1109</v>
      </c>
      <c r="B552" s="81" t="s">
        <v>1110</v>
      </c>
      <c r="C552" s="82" t="s">
        <v>1109</v>
      </c>
      <c r="D552" s="104">
        <v>0</v>
      </c>
      <c r="E552" s="104">
        <v>0</v>
      </c>
      <c r="F552" s="83" t="str">
        <f t="shared" si="10"/>
        <v>-</v>
      </c>
    </row>
    <row r="553" spans="1:6" s="1" customFormat="1" ht="24" customHeight="1" x14ac:dyDescent="0.2">
      <c r="A553" s="80" t="s">
        <v>1111</v>
      </c>
      <c r="B553" s="81" t="s">
        <v>1112</v>
      </c>
      <c r="C553" s="82" t="s">
        <v>1111</v>
      </c>
      <c r="D553" s="104">
        <v>0</v>
      </c>
      <c r="E553" s="104">
        <v>0</v>
      </c>
      <c r="F553" s="83" t="str">
        <f t="shared" si="10"/>
        <v>-</v>
      </c>
    </row>
    <row r="554" spans="1:6" s="1" customFormat="1" ht="12.75" customHeight="1" x14ac:dyDescent="0.2">
      <c r="A554" s="80" t="s">
        <v>1113</v>
      </c>
      <c r="B554" s="81" t="s">
        <v>1114</v>
      </c>
      <c r="C554" s="82" t="s">
        <v>1113</v>
      </c>
      <c r="D554" s="104">
        <v>0</v>
      </c>
      <c r="E554" s="104">
        <v>0</v>
      </c>
      <c r="F554" s="83" t="str">
        <f t="shared" si="10"/>
        <v>-</v>
      </c>
    </row>
    <row r="555" spans="1:6" s="1" customFormat="1" ht="12.75" customHeight="1" x14ac:dyDescent="0.2">
      <c r="A555" s="80" t="s">
        <v>1115</v>
      </c>
      <c r="B555" s="81" t="s">
        <v>1116</v>
      </c>
      <c r="C555" s="82" t="s">
        <v>1115</v>
      </c>
      <c r="D555" s="104">
        <v>0</v>
      </c>
      <c r="E555" s="104">
        <v>0</v>
      </c>
      <c r="F555" s="83" t="str">
        <f t="shared" si="10"/>
        <v>-</v>
      </c>
    </row>
    <row r="556" spans="1:6" s="1" customFormat="1" ht="12.75" customHeight="1" x14ac:dyDescent="0.2">
      <c r="A556" s="80" t="s">
        <v>1117</v>
      </c>
      <c r="B556" s="81" t="s">
        <v>1118</v>
      </c>
      <c r="C556" s="82" t="s">
        <v>1117</v>
      </c>
      <c r="D556" s="104">
        <v>0</v>
      </c>
      <c r="E556" s="104">
        <v>0</v>
      </c>
      <c r="F556" s="83" t="str">
        <f t="shared" si="10"/>
        <v>-</v>
      </c>
    </row>
    <row r="557" spans="1:6" s="1" customFormat="1" ht="24" customHeight="1" x14ac:dyDescent="0.2">
      <c r="A557" s="80" t="s">
        <v>1119</v>
      </c>
      <c r="B557" s="105" t="s">
        <v>1120</v>
      </c>
      <c r="C557" s="82" t="s">
        <v>1119</v>
      </c>
      <c r="D557" s="79">
        <f>SUM(D558:D561)</f>
        <v>0</v>
      </c>
      <c r="E557" s="79">
        <f>SUM(E558:E561)</f>
        <v>0</v>
      </c>
      <c r="F557" s="83" t="str">
        <f t="shared" si="10"/>
        <v>-</v>
      </c>
    </row>
    <row r="558" spans="1:6" s="1" customFormat="1" ht="12.75" customHeight="1" x14ac:dyDescent="0.2">
      <c r="A558" s="80" t="s">
        <v>1121</v>
      </c>
      <c r="B558" s="81" t="s">
        <v>1122</v>
      </c>
      <c r="C558" s="82" t="s">
        <v>1121</v>
      </c>
      <c r="D558" s="104">
        <v>0</v>
      </c>
      <c r="E558" s="104">
        <v>0</v>
      </c>
      <c r="F558" s="83" t="str">
        <f t="shared" ref="F558:F621" si="11">IF(D558&lt;&gt;0,IF(E558/D558&gt;=100,"&gt;&gt;100",E558/D558*100),"-")</f>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12.75" customHeight="1" x14ac:dyDescent="0.2">
      <c r="A562" s="80" t="s">
        <v>1129</v>
      </c>
      <c r="B562" s="81" t="s">
        <v>1130</v>
      </c>
      <c r="C562" s="82" t="s">
        <v>1129</v>
      </c>
      <c r="D562" s="79">
        <f>SUM(D563:D569)</f>
        <v>0</v>
      </c>
      <c r="E562" s="79">
        <f>SUM(E563:E569)</f>
        <v>0</v>
      </c>
      <c r="F562" s="83" t="str">
        <f t="shared" si="11"/>
        <v>-</v>
      </c>
    </row>
    <row r="563" spans="1:6" s="1" customFormat="1" ht="12.75" customHeight="1" x14ac:dyDescent="0.2">
      <c r="A563" s="80" t="s">
        <v>1131</v>
      </c>
      <c r="B563" s="81" t="s">
        <v>1132</v>
      </c>
      <c r="C563" s="82" t="s">
        <v>1131</v>
      </c>
      <c r="D563" s="104">
        <v>0</v>
      </c>
      <c r="E563" s="104">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4">
        <v>0</v>
      </c>
      <c r="E567" s="104">
        <v>0</v>
      </c>
      <c r="F567" s="83" t="str">
        <f t="shared" si="11"/>
        <v>-</v>
      </c>
    </row>
    <row r="568" spans="1:6" s="1" customFormat="1" ht="12.75" customHeight="1" x14ac:dyDescent="0.2">
      <c r="A568" s="106" t="s">
        <v>1141</v>
      </c>
      <c r="B568" s="103"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103" t="s">
        <v>1146</v>
      </c>
      <c r="C570" s="107" t="s">
        <v>1145</v>
      </c>
      <c r="D570" s="108">
        <v>0</v>
      </c>
      <c r="E570" s="108">
        <v>0</v>
      </c>
      <c r="F570" s="109" t="str">
        <f t="shared" si="11"/>
        <v>-</v>
      </c>
    </row>
    <row r="571" spans="1:6" s="1" customFormat="1" ht="24" customHeight="1" x14ac:dyDescent="0.2">
      <c r="A571" s="80" t="s">
        <v>1147</v>
      </c>
      <c r="B571" s="103" t="s">
        <v>1148</v>
      </c>
      <c r="C571" s="82" t="s">
        <v>1147</v>
      </c>
      <c r="D571" s="79">
        <f>D572+D575+D578+D581</f>
        <v>0</v>
      </c>
      <c r="E571" s="79">
        <f>E572+E575+E578+E581</f>
        <v>0</v>
      </c>
      <c r="F571" s="83" t="str">
        <f t="shared" si="11"/>
        <v>-</v>
      </c>
    </row>
    <row r="572" spans="1:6" s="1" customFormat="1" ht="12.75" customHeight="1" x14ac:dyDescent="0.2">
      <c r="A572" s="80" t="s">
        <v>1149</v>
      </c>
      <c r="B572" s="81" t="s">
        <v>1150</v>
      </c>
      <c r="C572" s="82" t="s">
        <v>1149</v>
      </c>
      <c r="D572" s="79">
        <f>SUM(D573:D574)</f>
        <v>0</v>
      </c>
      <c r="E572" s="79">
        <f>SUM(E573:E574)</f>
        <v>0</v>
      </c>
      <c r="F572" s="83" t="str">
        <f t="shared" si="11"/>
        <v>-</v>
      </c>
    </row>
    <row r="573" spans="1:6" s="1" customFormat="1" ht="12.75" customHeight="1" x14ac:dyDescent="0.2">
      <c r="A573" s="80" t="s">
        <v>1151</v>
      </c>
      <c r="B573" s="81" t="s">
        <v>1152</v>
      </c>
      <c r="C573" s="82" t="s">
        <v>1151</v>
      </c>
      <c r="D573" s="104">
        <v>0</v>
      </c>
      <c r="E573" s="104">
        <v>0</v>
      </c>
      <c r="F573" s="83" t="str">
        <f t="shared" si="11"/>
        <v>-</v>
      </c>
    </row>
    <row r="574" spans="1:6" s="1" customFormat="1" ht="12.75" customHeight="1" x14ac:dyDescent="0.2">
      <c r="A574" s="80" t="s">
        <v>1153</v>
      </c>
      <c r="B574" s="81" t="s">
        <v>1154</v>
      </c>
      <c r="C574" s="82" t="s">
        <v>1153</v>
      </c>
      <c r="D574" s="104">
        <v>0</v>
      </c>
      <c r="E574" s="104">
        <v>0</v>
      </c>
      <c r="F574" s="83" t="str">
        <f t="shared" si="11"/>
        <v>-</v>
      </c>
    </row>
    <row r="575" spans="1:6" s="1" customFormat="1" ht="12.75" customHeight="1" x14ac:dyDescent="0.2">
      <c r="A575" s="80" t="s">
        <v>1155</v>
      </c>
      <c r="B575" s="81" t="s">
        <v>1156</v>
      </c>
      <c r="C575" s="82" t="s">
        <v>1155</v>
      </c>
      <c r="D575" s="79">
        <f>SUM(D576:D577)</f>
        <v>0</v>
      </c>
      <c r="E575" s="79">
        <f>SUM(E576:E577)</f>
        <v>0</v>
      </c>
      <c r="F575" s="83" t="str">
        <f t="shared" si="11"/>
        <v>-</v>
      </c>
    </row>
    <row r="576" spans="1:6" s="1" customFormat="1" ht="12.75" customHeight="1" x14ac:dyDescent="0.2">
      <c r="A576" s="80" t="s">
        <v>1157</v>
      </c>
      <c r="B576" s="81" t="s">
        <v>948</v>
      </c>
      <c r="C576" s="82" t="s">
        <v>1157</v>
      </c>
      <c r="D576" s="104">
        <v>0</v>
      </c>
      <c r="E576" s="104">
        <v>0</v>
      </c>
      <c r="F576" s="83" t="str">
        <f t="shared" si="11"/>
        <v>-</v>
      </c>
    </row>
    <row r="577" spans="1:6" s="1" customFormat="1" ht="12.75" customHeight="1" x14ac:dyDescent="0.2">
      <c r="A577" s="80" t="s">
        <v>1158</v>
      </c>
      <c r="B577" s="81" t="s">
        <v>950</v>
      </c>
      <c r="C577" s="82" t="s">
        <v>1158</v>
      </c>
      <c r="D577" s="104">
        <v>0</v>
      </c>
      <c r="E577" s="104">
        <v>0</v>
      </c>
      <c r="F577" s="83" t="str">
        <f t="shared" si="11"/>
        <v>-</v>
      </c>
    </row>
    <row r="578" spans="1:6" s="1" customFormat="1" ht="12.75" customHeight="1" x14ac:dyDescent="0.2">
      <c r="A578" s="80" t="s">
        <v>1159</v>
      </c>
      <c r="B578" s="81" t="s">
        <v>1160</v>
      </c>
      <c r="C578" s="82" t="s">
        <v>1159</v>
      </c>
      <c r="D578" s="79">
        <f>SUM(D579:D580)</f>
        <v>0</v>
      </c>
      <c r="E578" s="79">
        <f>SUM(E579:E580)</f>
        <v>0</v>
      </c>
      <c r="F578" s="83" t="str">
        <f t="shared" si="11"/>
        <v>-</v>
      </c>
    </row>
    <row r="579" spans="1:6" s="1" customFormat="1" ht="12.75" customHeight="1" x14ac:dyDescent="0.2">
      <c r="A579" s="80" t="s">
        <v>1161</v>
      </c>
      <c r="B579" s="81" t="s">
        <v>954</v>
      </c>
      <c r="C579" s="82" t="s">
        <v>1161</v>
      </c>
      <c r="D579" s="104">
        <v>0</v>
      </c>
      <c r="E579" s="104">
        <v>0</v>
      </c>
      <c r="F579" s="83" t="str">
        <f t="shared" si="11"/>
        <v>-</v>
      </c>
    </row>
    <row r="580" spans="1:6" s="1" customFormat="1" ht="12.75" customHeight="1" x14ac:dyDescent="0.2">
      <c r="A580" s="80" t="s">
        <v>1162</v>
      </c>
      <c r="B580" s="81" t="s">
        <v>956</v>
      </c>
      <c r="C580" s="82" t="s">
        <v>1162</v>
      </c>
      <c r="D580" s="104">
        <v>0</v>
      </c>
      <c r="E580" s="104">
        <v>0</v>
      </c>
      <c r="F580" s="83" t="str">
        <f t="shared" si="11"/>
        <v>-</v>
      </c>
    </row>
    <row r="581" spans="1:6" s="1" customFormat="1" ht="12.75" customHeight="1" x14ac:dyDescent="0.2">
      <c r="A581" s="80" t="s">
        <v>1163</v>
      </c>
      <c r="B581" s="81" t="s">
        <v>1164</v>
      </c>
      <c r="C581" s="82" t="s">
        <v>1163</v>
      </c>
      <c r="D581" s="79">
        <f>SUM(D582:D583)</f>
        <v>0</v>
      </c>
      <c r="E581" s="79">
        <f>SUM(E582:E583)</f>
        <v>0</v>
      </c>
      <c r="F581" s="83" t="str">
        <f t="shared" si="11"/>
        <v>-</v>
      </c>
    </row>
    <row r="582" spans="1:6" s="1" customFormat="1" ht="12.75" customHeight="1" x14ac:dyDescent="0.2">
      <c r="A582" s="118" t="s">
        <v>1165</v>
      </c>
      <c r="B582" s="81" t="s">
        <v>1166</v>
      </c>
      <c r="C582" s="119" t="s">
        <v>1165</v>
      </c>
      <c r="D582" s="104">
        <v>0</v>
      </c>
      <c r="E582" s="104">
        <v>0</v>
      </c>
      <c r="F582" s="83" t="str">
        <f t="shared" si="11"/>
        <v>-</v>
      </c>
    </row>
    <row r="583" spans="1:6" s="1" customFormat="1" ht="12.75" customHeight="1" x14ac:dyDescent="0.2">
      <c r="A583" s="118" t="s">
        <v>1167</v>
      </c>
      <c r="B583" s="81" t="s">
        <v>1074</v>
      </c>
      <c r="C583" s="119" t="s">
        <v>1167</v>
      </c>
      <c r="D583" s="104">
        <v>0</v>
      </c>
      <c r="E583" s="104">
        <v>0</v>
      </c>
      <c r="F583" s="83" t="str">
        <f t="shared" si="11"/>
        <v>-</v>
      </c>
    </row>
    <row r="584" spans="1:6" s="1" customFormat="1" ht="24" customHeight="1" x14ac:dyDescent="0.2">
      <c r="A584" s="80" t="s">
        <v>1168</v>
      </c>
      <c r="B584" s="103" t="s">
        <v>1169</v>
      </c>
      <c r="C584" s="82" t="s">
        <v>1168</v>
      </c>
      <c r="D584" s="79">
        <f>D585+D589+D591+D594</f>
        <v>0</v>
      </c>
      <c r="E584" s="79">
        <f>E585+E589+E591+E594</f>
        <v>0</v>
      </c>
      <c r="F584" s="83" t="str">
        <f t="shared" si="11"/>
        <v>-</v>
      </c>
    </row>
    <row r="585" spans="1:6" s="1" customFormat="1" ht="24" customHeight="1" x14ac:dyDescent="0.2">
      <c r="A585" s="80" t="s">
        <v>1170</v>
      </c>
      <c r="B585" s="110" t="s">
        <v>1171</v>
      </c>
      <c r="C585" s="82" t="s">
        <v>1170</v>
      </c>
      <c r="D585" s="79">
        <f>SUM(D586:D588)</f>
        <v>0</v>
      </c>
      <c r="E585" s="79">
        <f>SUM(E586:E588)</f>
        <v>0</v>
      </c>
      <c r="F585" s="83" t="str">
        <f t="shared" si="11"/>
        <v>-</v>
      </c>
    </row>
    <row r="586" spans="1:6" s="1" customFormat="1" ht="12.75" customHeight="1" x14ac:dyDescent="0.2">
      <c r="A586" s="80" t="s">
        <v>1172</v>
      </c>
      <c r="B586" s="103" t="s">
        <v>968</v>
      </c>
      <c r="C586" s="82" t="s">
        <v>1172</v>
      </c>
      <c r="D586" s="104">
        <v>0</v>
      </c>
      <c r="E586" s="104">
        <v>0</v>
      </c>
      <c r="F586" s="83" t="str">
        <f t="shared" si="11"/>
        <v>-</v>
      </c>
    </row>
    <row r="587" spans="1:6" s="1" customFormat="1" ht="12.75" customHeight="1" x14ac:dyDescent="0.2">
      <c r="A587" s="80" t="s">
        <v>1173</v>
      </c>
      <c r="B587" s="103" t="s">
        <v>970</v>
      </c>
      <c r="C587" s="82" t="s">
        <v>1173</v>
      </c>
      <c r="D587" s="104">
        <v>0</v>
      </c>
      <c r="E587" s="104">
        <v>0</v>
      </c>
      <c r="F587" s="83" t="str">
        <f t="shared" si="11"/>
        <v>-</v>
      </c>
    </row>
    <row r="588" spans="1:6" s="1" customFormat="1" ht="12.75" customHeight="1" x14ac:dyDescent="0.2">
      <c r="A588" s="80" t="s">
        <v>1174</v>
      </c>
      <c r="B588" s="103" t="s">
        <v>972</v>
      </c>
      <c r="C588" s="82" t="s">
        <v>1174</v>
      </c>
      <c r="D588" s="104">
        <v>0</v>
      </c>
      <c r="E588" s="104">
        <v>0</v>
      </c>
      <c r="F588" s="83" t="str">
        <f t="shared" si="11"/>
        <v>-</v>
      </c>
    </row>
    <row r="589" spans="1:6" s="1" customFormat="1" ht="24" customHeight="1" x14ac:dyDescent="0.2">
      <c r="A589" s="80" t="s">
        <v>1175</v>
      </c>
      <c r="B589" s="103" t="s">
        <v>1176</v>
      </c>
      <c r="C589" s="82" t="s">
        <v>1175</v>
      </c>
      <c r="D589" s="79">
        <f>D590</f>
        <v>0</v>
      </c>
      <c r="E589" s="79">
        <f>E590</f>
        <v>0</v>
      </c>
      <c r="F589" s="83" t="str">
        <f t="shared" si="11"/>
        <v>-</v>
      </c>
    </row>
    <row r="590" spans="1:6" s="1" customFormat="1" ht="12.75" customHeight="1" x14ac:dyDescent="0.2">
      <c r="A590" s="80" t="s">
        <v>1177</v>
      </c>
      <c r="B590" s="103" t="s">
        <v>1178</v>
      </c>
      <c r="C590" s="82" t="s">
        <v>1177</v>
      </c>
      <c r="D590" s="104">
        <v>0</v>
      </c>
      <c r="E590" s="104">
        <v>0</v>
      </c>
      <c r="F590" s="83" t="str">
        <f t="shared" si="11"/>
        <v>-</v>
      </c>
    </row>
    <row r="591" spans="1:6" s="1" customFormat="1" ht="24" customHeight="1" x14ac:dyDescent="0.2">
      <c r="A591" s="80" t="s">
        <v>1179</v>
      </c>
      <c r="B591" s="103" t="s">
        <v>1180</v>
      </c>
      <c r="C591" s="82" t="s">
        <v>1179</v>
      </c>
      <c r="D591" s="79">
        <f>SUM(D592:D593)</f>
        <v>0</v>
      </c>
      <c r="E591" s="79">
        <f>SUM(E592:E593)</f>
        <v>0</v>
      </c>
      <c r="F591" s="83" t="str">
        <f t="shared" si="11"/>
        <v>-</v>
      </c>
    </row>
    <row r="592" spans="1:6" s="1" customFormat="1" ht="24" customHeight="1" x14ac:dyDescent="0.2">
      <c r="A592" s="80" t="s">
        <v>1181</v>
      </c>
      <c r="B592" s="110" t="s">
        <v>1182</v>
      </c>
      <c r="C592" s="82" t="s">
        <v>1181</v>
      </c>
      <c r="D592" s="104">
        <v>0</v>
      </c>
      <c r="E592" s="104">
        <v>0</v>
      </c>
      <c r="F592" s="83" t="str">
        <f t="shared" si="11"/>
        <v>-</v>
      </c>
    </row>
    <row r="593" spans="1:6" s="1" customFormat="1" ht="12.75" customHeight="1" x14ac:dyDescent="0.2">
      <c r="A593" s="80" t="s">
        <v>1183</v>
      </c>
      <c r="B593" s="103" t="s">
        <v>1184</v>
      </c>
      <c r="C593" s="82" t="s">
        <v>1183</v>
      </c>
      <c r="D593" s="104">
        <v>0</v>
      </c>
      <c r="E593" s="104">
        <v>0</v>
      </c>
      <c r="F593" s="83" t="str">
        <f t="shared" si="11"/>
        <v>-</v>
      </c>
    </row>
    <row r="594" spans="1:6" s="1" customFormat="1" ht="24" customHeight="1" x14ac:dyDescent="0.2">
      <c r="A594" s="118" t="s">
        <v>1185</v>
      </c>
      <c r="B594" s="103" t="s">
        <v>1186</v>
      </c>
      <c r="C594" s="119" t="s">
        <v>1185</v>
      </c>
      <c r="D594" s="79">
        <f>SUM(D595:D596)</f>
        <v>0</v>
      </c>
      <c r="E594" s="79">
        <f>SUM(E595:E596)</f>
        <v>0</v>
      </c>
      <c r="F594" s="83" t="str">
        <f t="shared" si="11"/>
        <v>-</v>
      </c>
    </row>
    <row r="595" spans="1:6" s="1" customFormat="1" ht="12.75" customHeight="1" x14ac:dyDescent="0.2">
      <c r="A595" s="80" t="s">
        <v>1187</v>
      </c>
      <c r="B595" s="81" t="s">
        <v>984</v>
      </c>
      <c r="C595" s="82" t="s">
        <v>1187</v>
      </c>
      <c r="D595" s="104">
        <v>0</v>
      </c>
      <c r="E595" s="104">
        <v>0</v>
      </c>
      <c r="F595" s="83" t="str">
        <f t="shared" si="11"/>
        <v>-</v>
      </c>
    </row>
    <row r="596" spans="1:6" s="1" customFormat="1" ht="12.75" customHeight="1" x14ac:dyDescent="0.2">
      <c r="A596" s="80" t="s">
        <v>1188</v>
      </c>
      <c r="B596" s="81" t="s">
        <v>986</v>
      </c>
      <c r="C596" s="82" t="s">
        <v>1188</v>
      </c>
      <c r="D596" s="104">
        <v>0</v>
      </c>
      <c r="E596" s="104">
        <v>0</v>
      </c>
      <c r="F596" s="83" t="str">
        <f t="shared" si="11"/>
        <v>-</v>
      </c>
    </row>
    <row r="597" spans="1:6" s="1" customFormat="1" ht="24" customHeight="1" x14ac:dyDescent="0.2">
      <c r="A597" s="80" t="s">
        <v>1189</v>
      </c>
      <c r="B597" s="105" t="s">
        <v>1190</v>
      </c>
      <c r="C597" s="82" t="s">
        <v>1189</v>
      </c>
      <c r="D597" s="79">
        <f>D598+D603+D607+D609+D616+D621</f>
        <v>0</v>
      </c>
      <c r="E597" s="79">
        <f>E598+E603+E607+E609+E616+E621</f>
        <v>0</v>
      </c>
      <c r="F597" s="83" t="str">
        <f t="shared" si="11"/>
        <v>-</v>
      </c>
    </row>
    <row r="598" spans="1:6" s="1" customFormat="1" ht="24" customHeight="1" x14ac:dyDescent="0.2">
      <c r="A598" s="80" t="s">
        <v>1191</v>
      </c>
      <c r="B598" s="81" t="s">
        <v>1192</v>
      </c>
      <c r="C598" s="82" t="s">
        <v>1191</v>
      </c>
      <c r="D598" s="79">
        <f>SUM(D599:D602)</f>
        <v>0</v>
      </c>
      <c r="E598" s="79">
        <f>SUM(E599:E602)</f>
        <v>0</v>
      </c>
      <c r="F598" s="83" t="str">
        <f t="shared" si="11"/>
        <v>-</v>
      </c>
    </row>
    <row r="599" spans="1:6" s="1" customFormat="1" ht="12.75" customHeight="1" x14ac:dyDescent="0.2">
      <c r="A599" s="80" t="s">
        <v>1193</v>
      </c>
      <c r="B599" s="81" t="s">
        <v>1194</v>
      </c>
      <c r="C599" s="82" t="s">
        <v>1193</v>
      </c>
      <c r="D599" s="104">
        <v>0</v>
      </c>
      <c r="E599" s="104">
        <v>0</v>
      </c>
      <c r="F599" s="83" t="str">
        <f t="shared" si="11"/>
        <v>-</v>
      </c>
    </row>
    <row r="600" spans="1:6" s="1" customFormat="1" ht="12.75" customHeight="1" x14ac:dyDescent="0.2">
      <c r="A600" s="80" t="s">
        <v>1195</v>
      </c>
      <c r="B600" s="81" t="s">
        <v>1196</v>
      </c>
      <c r="C600" s="82" t="s">
        <v>1195</v>
      </c>
      <c r="D600" s="104">
        <v>0</v>
      </c>
      <c r="E600" s="104">
        <v>0</v>
      </c>
      <c r="F600" s="83" t="str">
        <f t="shared" si="11"/>
        <v>-</v>
      </c>
    </row>
    <row r="601" spans="1:6" s="1" customFormat="1" ht="12.75" customHeight="1" x14ac:dyDescent="0.2">
      <c r="A601" s="80" t="s">
        <v>1197</v>
      </c>
      <c r="B601" s="81" t="s">
        <v>1198</v>
      </c>
      <c r="C601" s="82" t="s">
        <v>1197</v>
      </c>
      <c r="D601" s="104">
        <v>0</v>
      </c>
      <c r="E601" s="104">
        <v>0</v>
      </c>
      <c r="F601" s="83" t="str">
        <f t="shared" si="11"/>
        <v>-</v>
      </c>
    </row>
    <row r="602" spans="1:6" s="1" customFormat="1" ht="12.75" customHeight="1" x14ac:dyDescent="0.2">
      <c r="A602" s="80" t="s">
        <v>1199</v>
      </c>
      <c r="B602" s="81" t="s">
        <v>1200</v>
      </c>
      <c r="C602" s="82" t="s">
        <v>1199</v>
      </c>
      <c r="D602" s="104">
        <v>0</v>
      </c>
      <c r="E602" s="104">
        <v>0</v>
      </c>
      <c r="F602" s="83" t="str">
        <f t="shared" si="11"/>
        <v>-</v>
      </c>
    </row>
    <row r="603" spans="1:6" s="1" customFormat="1" ht="24" customHeight="1" x14ac:dyDescent="0.2">
      <c r="A603" s="80" t="s">
        <v>1201</v>
      </c>
      <c r="B603" s="81" t="s">
        <v>1202</v>
      </c>
      <c r="C603" s="82" t="s">
        <v>1201</v>
      </c>
      <c r="D603" s="79">
        <f>SUM(D604:D606)</f>
        <v>0</v>
      </c>
      <c r="E603" s="79">
        <f>SUM(E604:E606)</f>
        <v>0</v>
      </c>
      <c r="F603" s="83" t="str">
        <f t="shared" si="11"/>
        <v>-</v>
      </c>
    </row>
    <row r="604" spans="1:6" s="1" customFormat="1" ht="12.75" customHeight="1" x14ac:dyDescent="0.2">
      <c r="A604" s="80" t="s">
        <v>1203</v>
      </c>
      <c r="B604" s="81" t="s">
        <v>1204</v>
      </c>
      <c r="C604" s="82" t="s">
        <v>1203</v>
      </c>
      <c r="D604" s="104">
        <v>0</v>
      </c>
      <c r="E604" s="104">
        <v>0</v>
      </c>
      <c r="F604" s="83" t="str">
        <f t="shared" si="11"/>
        <v>-</v>
      </c>
    </row>
    <row r="605" spans="1:6" s="1" customFormat="1" ht="24" customHeight="1" x14ac:dyDescent="0.2">
      <c r="A605" s="80" t="s">
        <v>1205</v>
      </c>
      <c r="B605" s="81" t="s">
        <v>1206</v>
      </c>
      <c r="C605" s="82" t="s">
        <v>1205</v>
      </c>
      <c r="D605" s="104">
        <v>0</v>
      </c>
      <c r="E605" s="104">
        <v>0</v>
      </c>
      <c r="F605" s="83" t="str">
        <f t="shared" si="11"/>
        <v>-</v>
      </c>
    </row>
    <row r="606" spans="1:6" s="1" customFormat="1" ht="24" customHeight="1" x14ac:dyDescent="0.2">
      <c r="A606" s="80" t="s">
        <v>1207</v>
      </c>
      <c r="B606" s="81" t="s">
        <v>1208</v>
      </c>
      <c r="C606" s="82" t="s">
        <v>1207</v>
      </c>
      <c r="D606" s="104">
        <v>0</v>
      </c>
      <c r="E606" s="104">
        <v>0</v>
      </c>
      <c r="F606" s="83" t="str">
        <f t="shared" si="11"/>
        <v>-</v>
      </c>
    </row>
    <row r="607" spans="1:6" s="1" customFormat="1" ht="24" customHeight="1" x14ac:dyDescent="0.2">
      <c r="A607" s="80" t="s">
        <v>1209</v>
      </c>
      <c r="B607" s="81" t="s">
        <v>1210</v>
      </c>
      <c r="C607" s="82" t="s">
        <v>1209</v>
      </c>
      <c r="D607" s="79">
        <f>D608</f>
        <v>0</v>
      </c>
      <c r="E607" s="79">
        <f>E608</f>
        <v>0</v>
      </c>
      <c r="F607" s="83" t="str">
        <f t="shared" si="11"/>
        <v>-</v>
      </c>
    </row>
    <row r="608" spans="1:6" s="1" customFormat="1" ht="12.75" customHeight="1" x14ac:dyDescent="0.2">
      <c r="A608" s="80" t="s">
        <v>1211</v>
      </c>
      <c r="B608" s="81" t="s">
        <v>1212</v>
      </c>
      <c r="C608" s="82" t="s">
        <v>1211</v>
      </c>
      <c r="D608" s="104">
        <v>0</v>
      </c>
      <c r="E608" s="104">
        <v>0</v>
      </c>
      <c r="F608" s="83" t="str">
        <f t="shared" si="11"/>
        <v>-</v>
      </c>
    </row>
    <row r="609" spans="1:6" s="1" customFormat="1" ht="24" customHeight="1" x14ac:dyDescent="0.2">
      <c r="A609" s="80" t="s">
        <v>1213</v>
      </c>
      <c r="B609" s="81" t="s">
        <v>1214</v>
      </c>
      <c r="C609" s="82" t="s">
        <v>1213</v>
      </c>
      <c r="D609" s="79">
        <f>SUM(D610:D615)</f>
        <v>0</v>
      </c>
      <c r="E609" s="79">
        <f>SUM(E610:E615)</f>
        <v>0</v>
      </c>
      <c r="F609" s="83" t="str">
        <f t="shared" si="11"/>
        <v>-</v>
      </c>
    </row>
    <row r="610" spans="1:6" s="1" customFormat="1" ht="24" customHeight="1" x14ac:dyDescent="0.2">
      <c r="A610" s="80" t="s">
        <v>1215</v>
      </c>
      <c r="B610" s="81" t="s">
        <v>1216</v>
      </c>
      <c r="C610" s="82" t="s">
        <v>1215</v>
      </c>
      <c r="D610" s="104">
        <v>0</v>
      </c>
      <c r="E610" s="104">
        <v>0</v>
      </c>
      <c r="F610" s="83" t="str">
        <f t="shared" si="11"/>
        <v>-</v>
      </c>
    </row>
    <row r="611" spans="1:6" s="1" customFormat="1" ht="24" customHeight="1" x14ac:dyDescent="0.2">
      <c r="A611" s="80" t="s">
        <v>1217</v>
      </c>
      <c r="B611" s="105" t="s">
        <v>1218</v>
      </c>
      <c r="C611" s="82" t="s">
        <v>1217</v>
      </c>
      <c r="D611" s="104">
        <v>0</v>
      </c>
      <c r="E611" s="104">
        <v>0</v>
      </c>
      <c r="F611" s="83" t="str">
        <f t="shared" si="11"/>
        <v>-</v>
      </c>
    </row>
    <row r="612" spans="1:6" s="1" customFormat="1" ht="24" customHeight="1" x14ac:dyDescent="0.2">
      <c r="A612" s="118" t="s">
        <v>1219</v>
      </c>
      <c r="B612" s="81" t="s">
        <v>1220</v>
      </c>
      <c r="C612" s="119" t="s">
        <v>1219</v>
      </c>
      <c r="D612" s="104">
        <v>0</v>
      </c>
      <c r="E612" s="104">
        <v>0</v>
      </c>
      <c r="F612" s="83" t="str">
        <f t="shared" si="11"/>
        <v>-</v>
      </c>
    </row>
    <row r="613" spans="1:6" s="1" customFormat="1" ht="12.75" customHeight="1" x14ac:dyDescent="0.2">
      <c r="A613" s="80" t="s">
        <v>1221</v>
      </c>
      <c r="B613" s="81" t="s">
        <v>1222</v>
      </c>
      <c r="C613" s="82" t="s">
        <v>1221</v>
      </c>
      <c r="D613" s="104">
        <v>0</v>
      </c>
      <c r="E613" s="104">
        <v>0</v>
      </c>
      <c r="F613" s="83" t="str">
        <f t="shared" si="11"/>
        <v>-</v>
      </c>
    </row>
    <row r="614" spans="1:6" s="1" customFormat="1" ht="12.75" customHeight="1" x14ac:dyDescent="0.2">
      <c r="A614" s="80" t="s">
        <v>1223</v>
      </c>
      <c r="B614" s="81" t="s">
        <v>1224</v>
      </c>
      <c r="C614" s="82" t="s">
        <v>1223</v>
      </c>
      <c r="D614" s="104">
        <v>0</v>
      </c>
      <c r="E614" s="104">
        <v>0</v>
      </c>
      <c r="F614" s="83" t="str">
        <f t="shared" si="11"/>
        <v>-</v>
      </c>
    </row>
    <row r="615" spans="1:6" s="1" customFormat="1" ht="24" customHeight="1" x14ac:dyDescent="0.2">
      <c r="A615" s="80" t="s">
        <v>1225</v>
      </c>
      <c r="B615" s="81" t="s">
        <v>1226</v>
      </c>
      <c r="C615" s="82" t="s">
        <v>1225</v>
      </c>
      <c r="D615" s="104">
        <v>0</v>
      </c>
      <c r="E615" s="104">
        <v>0</v>
      </c>
      <c r="F615" s="83" t="str">
        <f t="shared" si="11"/>
        <v>-</v>
      </c>
    </row>
    <row r="616" spans="1:6" s="1" customFormat="1" ht="24" customHeight="1" x14ac:dyDescent="0.2">
      <c r="A616" s="80" t="s">
        <v>1227</v>
      </c>
      <c r="B616" s="81" t="s">
        <v>1228</v>
      </c>
      <c r="C616" s="82" t="s">
        <v>1227</v>
      </c>
      <c r="D616" s="79">
        <f>SUM(D617:D620)</f>
        <v>0</v>
      </c>
      <c r="E616" s="79">
        <f>SUM(E617:E620)</f>
        <v>0</v>
      </c>
      <c r="F616" s="83" t="str">
        <f t="shared" si="11"/>
        <v>-</v>
      </c>
    </row>
    <row r="617" spans="1:6" s="1" customFormat="1" ht="24" customHeight="1" x14ac:dyDescent="0.2">
      <c r="A617" s="80" t="s">
        <v>1229</v>
      </c>
      <c r="B617" s="105" t="s">
        <v>1230</v>
      </c>
      <c r="C617" s="82" t="s">
        <v>1229</v>
      </c>
      <c r="D617" s="104">
        <v>0</v>
      </c>
      <c r="E617" s="104">
        <v>0</v>
      </c>
      <c r="F617" s="83" t="str">
        <f t="shared" si="11"/>
        <v>-</v>
      </c>
    </row>
    <row r="618" spans="1:6" s="1" customFormat="1" ht="12.75" customHeight="1" x14ac:dyDescent="0.2">
      <c r="A618" s="80" t="s">
        <v>1231</v>
      </c>
      <c r="B618" s="81" t="s">
        <v>1232</v>
      </c>
      <c r="C618" s="82" t="s">
        <v>1231</v>
      </c>
      <c r="D618" s="104">
        <v>0</v>
      </c>
      <c r="E618" s="104">
        <v>0</v>
      </c>
      <c r="F618" s="83" t="str">
        <f t="shared" si="11"/>
        <v>-</v>
      </c>
    </row>
    <row r="619" spans="1:6" s="1" customFormat="1" ht="12.75" customHeight="1" x14ac:dyDescent="0.2">
      <c r="A619" s="80" t="s">
        <v>1233</v>
      </c>
      <c r="B619" s="81" t="s">
        <v>1234</v>
      </c>
      <c r="C619" s="82" t="s">
        <v>1233</v>
      </c>
      <c r="D619" s="104">
        <v>0</v>
      </c>
      <c r="E619" s="104">
        <v>0</v>
      </c>
      <c r="F619" s="83" t="str">
        <f t="shared" si="11"/>
        <v>-</v>
      </c>
    </row>
    <row r="620" spans="1:6" s="1" customFormat="1" ht="12.75" customHeight="1" x14ac:dyDescent="0.2">
      <c r="A620" s="80" t="s">
        <v>1235</v>
      </c>
      <c r="B620" s="81" t="s">
        <v>1236</v>
      </c>
      <c r="C620" s="82" t="s">
        <v>1235</v>
      </c>
      <c r="D620" s="104">
        <v>0</v>
      </c>
      <c r="E620" s="104">
        <v>0</v>
      </c>
      <c r="F620" s="83" t="str">
        <f t="shared" si="11"/>
        <v>-</v>
      </c>
    </row>
    <row r="621" spans="1:6" s="1" customFormat="1" ht="24" customHeight="1" x14ac:dyDescent="0.2">
      <c r="A621" s="80" t="s">
        <v>1237</v>
      </c>
      <c r="B621" s="81" t="s">
        <v>1238</v>
      </c>
      <c r="C621" s="82" t="s">
        <v>1237</v>
      </c>
      <c r="D621" s="79">
        <f>SUM(D622:D628)</f>
        <v>0</v>
      </c>
      <c r="E621" s="79">
        <f>SUM(E622:E628)</f>
        <v>0</v>
      </c>
      <c r="F621" s="83" t="str">
        <f t="shared" si="11"/>
        <v>-</v>
      </c>
    </row>
    <row r="622" spans="1:6" s="1" customFormat="1" ht="12.75" customHeight="1" x14ac:dyDescent="0.2">
      <c r="A622" s="80" t="s">
        <v>1239</v>
      </c>
      <c r="B622" s="81" t="s">
        <v>1240</v>
      </c>
      <c r="C622" s="82" t="s">
        <v>1239</v>
      </c>
      <c r="D622" s="104">
        <v>0</v>
      </c>
      <c r="E622" s="104">
        <v>0</v>
      </c>
      <c r="F622" s="83" t="str">
        <f t="shared" ref="F622:F651" si="12">IF(D622&lt;&gt;0,IF(E622/D622&gt;=100,"&gt;&gt;100",E622/D622*100),"-")</f>
        <v>-</v>
      </c>
    </row>
    <row r="623" spans="1:6" s="1" customFormat="1" ht="12.75" customHeight="1" x14ac:dyDescent="0.2">
      <c r="A623" s="80" t="s">
        <v>1241</v>
      </c>
      <c r="B623" s="81" t="s">
        <v>1242</v>
      </c>
      <c r="C623" s="82" t="s">
        <v>1241</v>
      </c>
      <c r="D623" s="104">
        <v>0</v>
      </c>
      <c r="E623" s="104">
        <v>0</v>
      </c>
      <c r="F623" s="83" t="str">
        <f t="shared" si="12"/>
        <v>-</v>
      </c>
    </row>
    <row r="624" spans="1:6" s="1" customFormat="1" ht="12.75" customHeight="1" x14ac:dyDescent="0.2">
      <c r="A624" s="80" t="s">
        <v>1243</v>
      </c>
      <c r="B624" s="81" t="s">
        <v>1244</v>
      </c>
      <c r="C624" s="82" t="s">
        <v>1243</v>
      </c>
      <c r="D624" s="104">
        <v>0</v>
      </c>
      <c r="E624" s="104">
        <v>0</v>
      </c>
      <c r="F624" s="83" t="str">
        <f t="shared" si="12"/>
        <v>-</v>
      </c>
    </row>
    <row r="625" spans="1:6" s="1" customFormat="1" ht="12.75" customHeight="1" x14ac:dyDescent="0.2">
      <c r="A625" s="80" t="s">
        <v>1245</v>
      </c>
      <c r="B625" s="81" t="s">
        <v>1246</v>
      </c>
      <c r="C625" s="82" t="s">
        <v>1245</v>
      </c>
      <c r="D625" s="104">
        <v>0</v>
      </c>
      <c r="E625" s="104">
        <v>0</v>
      </c>
      <c r="F625" s="83" t="str">
        <f t="shared" si="12"/>
        <v>-</v>
      </c>
    </row>
    <row r="626" spans="1:6" s="1" customFormat="1" ht="12.75" customHeight="1" x14ac:dyDescent="0.2">
      <c r="A626" s="80" t="s">
        <v>1247</v>
      </c>
      <c r="B626" s="81" t="s">
        <v>1248</v>
      </c>
      <c r="C626" s="82" t="s">
        <v>1247</v>
      </c>
      <c r="D626" s="104">
        <v>0</v>
      </c>
      <c r="E626" s="104">
        <v>0</v>
      </c>
      <c r="F626" s="83" t="str">
        <f t="shared" si="12"/>
        <v>-</v>
      </c>
    </row>
    <row r="627" spans="1:6" s="1" customFormat="1" ht="24" customHeight="1" x14ac:dyDescent="0.2">
      <c r="A627" s="80" t="s">
        <v>1249</v>
      </c>
      <c r="B627" s="81" t="s">
        <v>1250</v>
      </c>
      <c r="C627" s="82" t="s">
        <v>1249</v>
      </c>
      <c r="D627" s="104">
        <v>0</v>
      </c>
      <c r="E627" s="104">
        <v>0</v>
      </c>
      <c r="F627" s="83" t="str">
        <f t="shared" si="12"/>
        <v>-</v>
      </c>
    </row>
    <row r="628" spans="1:6" s="1" customFormat="1" ht="24" customHeight="1" x14ac:dyDescent="0.2">
      <c r="A628" s="106" t="s">
        <v>1251</v>
      </c>
      <c r="B628" s="103" t="s">
        <v>1252</v>
      </c>
      <c r="C628" s="107" t="s">
        <v>1251</v>
      </c>
      <c r="D628" s="108">
        <v>0</v>
      </c>
      <c r="E628" s="108">
        <v>0</v>
      </c>
      <c r="F628" s="109" t="str">
        <f t="shared" si="12"/>
        <v>-</v>
      </c>
    </row>
    <row r="629" spans="1:6" s="1" customFormat="1" ht="24" customHeight="1" x14ac:dyDescent="0.2">
      <c r="A629" s="80" t="s">
        <v>1253</v>
      </c>
      <c r="B629" s="103" t="s">
        <v>1254</v>
      </c>
      <c r="C629" s="82" t="s">
        <v>1253</v>
      </c>
      <c r="D629" s="79">
        <f>D630+D633+D636</f>
        <v>0</v>
      </c>
      <c r="E629" s="79">
        <f>E630+E633+E636</f>
        <v>0</v>
      </c>
      <c r="F629" s="83" t="str">
        <f t="shared" si="12"/>
        <v>-</v>
      </c>
    </row>
    <row r="630" spans="1:6" s="1" customFormat="1" ht="12.75" customHeight="1" x14ac:dyDescent="0.2">
      <c r="A630" s="80" t="s">
        <v>1255</v>
      </c>
      <c r="B630" s="81" t="s">
        <v>1256</v>
      </c>
      <c r="C630" s="82" t="s">
        <v>1255</v>
      </c>
      <c r="D630" s="79">
        <f>SUM(D631:D632)</f>
        <v>0</v>
      </c>
      <c r="E630" s="79">
        <f>SUM(E631:E632)</f>
        <v>0</v>
      </c>
      <c r="F630" s="83" t="str">
        <f t="shared" si="12"/>
        <v>-</v>
      </c>
    </row>
    <row r="631" spans="1:6" s="1" customFormat="1" ht="12.75" customHeight="1" x14ac:dyDescent="0.2">
      <c r="A631" s="80" t="s">
        <v>1257</v>
      </c>
      <c r="B631" s="81" t="s">
        <v>1258</v>
      </c>
      <c r="C631" s="82" t="s">
        <v>1257</v>
      </c>
      <c r="D631" s="104">
        <v>0</v>
      </c>
      <c r="E631" s="104">
        <v>0</v>
      </c>
      <c r="F631" s="83" t="str">
        <f t="shared" si="12"/>
        <v>-</v>
      </c>
    </row>
    <row r="632" spans="1:6" s="1" customFormat="1" ht="12.75" customHeight="1" x14ac:dyDescent="0.2">
      <c r="A632" s="80" t="s">
        <v>1259</v>
      </c>
      <c r="B632" s="81" t="s">
        <v>1260</v>
      </c>
      <c r="C632" s="82" t="s">
        <v>1259</v>
      </c>
      <c r="D632" s="104">
        <v>0</v>
      </c>
      <c r="E632" s="104">
        <v>0</v>
      </c>
      <c r="F632" s="83" t="str">
        <f t="shared" si="12"/>
        <v>-</v>
      </c>
    </row>
    <row r="633" spans="1:6" s="1" customFormat="1" ht="12.75" customHeight="1" x14ac:dyDescent="0.2">
      <c r="A633" s="80" t="s">
        <v>1261</v>
      </c>
      <c r="B633" s="81" t="s">
        <v>1262</v>
      </c>
      <c r="C633" s="82" t="s">
        <v>1261</v>
      </c>
      <c r="D633" s="79">
        <f>SUM(D634:D635)</f>
        <v>0</v>
      </c>
      <c r="E633" s="79">
        <f>SUM(E634:E635)</f>
        <v>0</v>
      </c>
      <c r="F633" s="83" t="str">
        <f t="shared" si="12"/>
        <v>-</v>
      </c>
    </row>
    <row r="634" spans="1:6" s="1" customFormat="1" ht="12.75" customHeight="1" x14ac:dyDescent="0.2">
      <c r="A634" s="80" t="s">
        <v>1263</v>
      </c>
      <c r="B634" s="81" t="s">
        <v>1264</v>
      </c>
      <c r="C634" s="82" t="s">
        <v>1263</v>
      </c>
      <c r="D634" s="104">
        <v>0</v>
      </c>
      <c r="E634" s="104">
        <v>0</v>
      </c>
      <c r="F634" s="83" t="str">
        <f t="shared" si="12"/>
        <v>-</v>
      </c>
    </row>
    <row r="635" spans="1:6" s="1" customFormat="1" ht="12.75" customHeight="1" x14ac:dyDescent="0.2">
      <c r="A635" s="80" t="s">
        <v>1265</v>
      </c>
      <c r="B635" s="81" t="s">
        <v>1266</v>
      </c>
      <c r="C635" s="82" t="s">
        <v>1265</v>
      </c>
      <c r="D635" s="104">
        <v>0</v>
      </c>
      <c r="E635" s="104">
        <v>0</v>
      </c>
      <c r="F635" s="83" t="str">
        <f t="shared" si="12"/>
        <v>-</v>
      </c>
    </row>
    <row r="636" spans="1:6" s="1" customFormat="1" ht="24" customHeight="1" x14ac:dyDescent="0.2">
      <c r="A636" s="80" t="s">
        <v>1267</v>
      </c>
      <c r="B636" s="81" t="s">
        <v>1268</v>
      </c>
      <c r="C636" s="82" t="s">
        <v>1267</v>
      </c>
      <c r="D636" s="79">
        <f>SUM(D637:D638)</f>
        <v>0</v>
      </c>
      <c r="E636" s="79">
        <f>SUM(E637:E638)</f>
        <v>0</v>
      </c>
      <c r="F636" s="83" t="str">
        <f t="shared" si="12"/>
        <v>-</v>
      </c>
    </row>
    <row r="637" spans="1:6" s="1" customFormat="1" ht="12.75" customHeight="1" x14ac:dyDescent="0.2">
      <c r="A637" s="80" t="s">
        <v>1269</v>
      </c>
      <c r="B637" s="105" t="s">
        <v>1270</v>
      </c>
      <c r="C637" s="82" t="s">
        <v>1269</v>
      </c>
      <c r="D637" s="104">
        <v>0</v>
      </c>
      <c r="E637" s="104">
        <v>0</v>
      </c>
      <c r="F637" s="83" t="str">
        <f t="shared" si="12"/>
        <v>-</v>
      </c>
    </row>
    <row r="638" spans="1:6" s="1" customFormat="1" ht="12.75" customHeight="1" x14ac:dyDescent="0.2">
      <c r="A638" s="80" t="s">
        <v>1271</v>
      </c>
      <c r="B638" s="81" t="s">
        <v>1272</v>
      </c>
      <c r="C638" s="82" t="s">
        <v>1271</v>
      </c>
      <c r="D638" s="104">
        <v>0</v>
      </c>
      <c r="E638" s="104">
        <v>0</v>
      </c>
      <c r="F638" s="83" t="str">
        <f t="shared" si="12"/>
        <v>-</v>
      </c>
    </row>
    <row r="639" spans="1:6" s="1" customFormat="1" ht="12.75" customHeight="1" x14ac:dyDescent="0.2">
      <c r="A639" s="80"/>
      <c r="B639" s="81" t="s">
        <v>1273</v>
      </c>
      <c r="C639" s="82" t="s">
        <v>1274</v>
      </c>
      <c r="D639" s="79">
        <f>IF(D430-D535&gt;=0,D430-D535,0)</f>
        <v>0</v>
      </c>
      <c r="E639" s="79">
        <f>IF(E430-E535&gt;=0,E430-E535,0)</f>
        <v>0</v>
      </c>
      <c r="F639" s="83" t="str">
        <f t="shared" si="12"/>
        <v>-</v>
      </c>
    </row>
    <row r="640" spans="1:6" s="1" customFormat="1" ht="12.75" customHeight="1" x14ac:dyDescent="0.2">
      <c r="A640" s="80"/>
      <c r="B640" s="81" t="s">
        <v>1275</v>
      </c>
      <c r="C640" s="82" t="s">
        <v>1276</v>
      </c>
      <c r="D640" s="79">
        <f>IF(D535-D430&gt;=0,D535-D430,0)</f>
        <v>0</v>
      </c>
      <c r="E640" s="79">
        <f>IF(E535-E430&gt;=0,E535-E430,0)</f>
        <v>0</v>
      </c>
      <c r="F640" s="83" t="str">
        <f t="shared" si="12"/>
        <v>-</v>
      </c>
    </row>
    <row r="641" spans="1:6" s="1" customFormat="1" ht="12.75" customHeight="1" x14ac:dyDescent="0.2">
      <c r="A641" s="80" t="s">
        <v>1277</v>
      </c>
      <c r="B641" s="81" t="s">
        <v>1278</v>
      </c>
      <c r="C641" s="82" t="s">
        <v>1277</v>
      </c>
      <c r="D641" s="104">
        <v>0</v>
      </c>
      <c r="E641" s="104">
        <v>0</v>
      </c>
      <c r="F641" s="83" t="str">
        <f t="shared" si="12"/>
        <v>-</v>
      </c>
    </row>
    <row r="642" spans="1:6" s="1" customFormat="1" ht="12.75" customHeight="1" x14ac:dyDescent="0.2">
      <c r="A642" s="80" t="s">
        <v>1279</v>
      </c>
      <c r="B642" s="81" t="s">
        <v>1280</v>
      </c>
      <c r="C642" s="82" t="s">
        <v>1279</v>
      </c>
      <c r="D642" s="104">
        <v>0</v>
      </c>
      <c r="E642" s="104">
        <v>0</v>
      </c>
      <c r="F642" s="83" t="str">
        <f t="shared" si="12"/>
        <v>-</v>
      </c>
    </row>
    <row r="643" spans="1:6" s="1" customFormat="1" ht="12.75" customHeight="1" x14ac:dyDescent="0.2">
      <c r="A643" s="80"/>
      <c r="B643" s="81" t="s">
        <v>1281</v>
      </c>
      <c r="C643" s="82" t="s">
        <v>1282</v>
      </c>
      <c r="D643" s="79">
        <f>D422+D430</f>
        <v>628465.26</v>
      </c>
      <c r="E643" s="79">
        <f>E422+E430</f>
        <v>712030.82000000007</v>
      </c>
      <c r="F643" s="83">
        <f t="shared" si="12"/>
        <v>113.29676679344219</v>
      </c>
    </row>
    <row r="644" spans="1:6" s="1" customFormat="1" ht="12.75" customHeight="1" x14ac:dyDescent="0.2">
      <c r="A644" s="80"/>
      <c r="B644" s="81" t="s">
        <v>1283</v>
      </c>
      <c r="C644" s="82" t="s">
        <v>1284</v>
      </c>
      <c r="D644" s="79">
        <f>D423+D535</f>
        <v>628440.2699999999</v>
      </c>
      <c r="E644" s="79">
        <f>E423+E535</f>
        <v>827518.29999999993</v>
      </c>
      <c r="F644" s="83">
        <f t="shared" si="12"/>
        <v>131.67811477135288</v>
      </c>
    </row>
    <row r="645" spans="1:6" s="1" customFormat="1" ht="12.75" customHeight="1" x14ac:dyDescent="0.2">
      <c r="A645" s="80"/>
      <c r="B645" s="81" t="s">
        <v>1285</v>
      </c>
      <c r="C645" s="82" t="s">
        <v>1286</v>
      </c>
      <c r="D645" s="79">
        <f>IF(D643&gt;=D644,D643-D644,0)</f>
        <v>24.990000000107102</v>
      </c>
      <c r="E645" s="79">
        <f>IF(E643&gt;=E644,E643-E644,0)</f>
        <v>0</v>
      </c>
      <c r="F645" s="83">
        <f t="shared" si="12"/>
        <v>0</v>
      </c>
    </row>
    <row r="646" spans="1:6" s="1" customFormat="1" ht="12.75" customHeight="1" x14ac:dyDescent="0.2">
      <c r="A646" s="80"/>
      <c r="B646" s="81" t="s">
        <v>1287</v>
      </c>
      <c r="C646" s="82" t="s">
        <v>1288</v>
      </c>
      <c r="D646" s="79">
        <f>IF(D644&gt;=D643,D644-D643,0)</f>
        <v>0</v>
      </c>
      <c r="E646" s="79">
        <f>IF(E644&gt;=E643,E644-E643,0)</f>
        <v>115487.47999999986</v>
      </c>
      <c r="F646" s="83" t="str">
        <f t="shared" si="12"/>
        <v>-</v>
      </c>
    </row>
    <row r="647" spans="1:6" s="1" customFormat="1" ht="24" customHeight="1" x14ac:dyDescent="0.2">
      <c r="A647" s="118" t="s">
        <v>1289</v>
      </c>
      <c r="B647" s="81" t="s">
        <v>1290</v>
      </c>
      <c r="C647" s="119" t="s">
        <v>1289</v>
      </c>
      <c r="D647" s="79">
        <f>IF(D426-D427+D641-D642&gt;=0,D426-D427+D641-D642,0)</f>
        <v>4545.78</v>
      </c>
      <c r="E647" s="79">
        <f>IF(E426-E427+E641-E642&gt;=0,E426-E427+E641-E642,0)</f>
        <v>17552.189999999999</v>
      </c>
      <c r="F647" s="83">
        <f t="shared" si="12"/>
        <v>386.12053376978207</v>
      </c>
    </row>
    <row r="648" spans="1:6" s="1" customFormat="1" ht="24" customHeight="1" x14ac:dyDescent="0.2">
      <c r="A648" s="118" t="s">
        <v>1291</v>
      </c>
      <c r="B648" s="81" t="s">
        <v>1292</v>
      </c>
      <c r="C648" s="119" t="s">
        <v>1291</v>
      </c>
      <c r="D648" s="79">
        <f>IF(D427-D426+D642-D641&gt;=0,D427-D426+D642-D641,0)</f>
        <v>0</v>
      </c>
      <c r="E648" s="79">
        <f>IF(E427-E426+E642-E641&gt;=0,E427-E426+E642-E641,0)</f>
        <v>0</v>
      </c>
      <c r="F648" s="83" t="str">
        <f t="shared" si="12"/>
        <v>-</v>
      </c>
    </row>
    <row r="649" spans="1:6" s="1" customFormat="1" ht="24" customHeight="1" x14ac:dyDescent="0.2">
      <c r="A649" s="80"/>
      <c r="B649" s="81" t="s">
        <v>1293</v>
      </c>
      <c r="C649" s="82" t="s">
        <v>1294</v>
      </c>
      <c r="D649" s="79">
        <f>IF(D645+D647-D646-D648&gt;=0,D645+D647-D646-D648,0)</f>
        <v>4570.7700000001068</v>
      </c>
      <c r="E649" s="79">
        <f>IF(E645+E647-E646-E648&gt;=0,E645+E647-E646-E648,0)</f>
        <v>0</v>
      </c>
      <c r="F649" s="83">
        <f t="shared" si="12"/>
        <v>0</v>
      </c>
    </row>
    <row r="650" spans="1:6" s="1" customFormat="1" ht="24" customHeight="1" x14ac:dyDescent="0.2">
      <c r="A650" s="80"/>
      <c r="B650" s="81" t="s">
        <v>1295</v>
      </c>
      <c r="C650" s="82" t="s">
        <v>1296</v>
      </c>
      <c r="D650" s="79">
        <f>IF(D646+D648-D645-D647&gt;=0,D646+D648-D645-D647,0)</f>
        <v>0</v>
      </c>
      <c r="E650" s="79">
        <f>IF(E646+E648-E645-E647&gt;=0,E646+E648-E645-E647,0)</f>
        <v>97935.289999999863</v>
      </c>
      <c r="F650" s="83" t="str">
        <f t="shared" si="12"/>
        <v>-</v>
      </c>
    </row>
    <row r="651" spans="1:6" s="1" customFormat="1" ht="24" customHeight="1" x14ac:dyDescent="0.2">
      <c r="A651" s="112" t="s">
        <v>1297</v>
      </c>
      <c r="B651" s="113" t="s">
        <v>1298</v>
      </c>
      <c r="C651" s="114" t="s">
        <v>1297</v>
      </c>
      <c r="D651" s="115">
        <v>94324.38</v>
      </c>
      <c r="E651" s="115">
        <v>0</v>
      </c>
      <c r="F651" s="116">
        <f t="shared" si="12"/>
        <v>0</v>
      </c>
    </row>
    <row r="652" spans="1:6" s="149" customFormat="1" ht="20.100000000000001" customHeight="1" x14ac:dyDescent="0.2">
      <c r="A652" s="343" t="s">
        <v>1299</v>
      </c>
      <c r="B652" s="344"/>
      <c r="C652" s="99"/>
      <c r="D652" s="117"/>
      <c r="E652" s="117"/>
      <c r="F652" s="102"/>
    </row>
    <row r="653" spans="1:6" s="1" customFormat="1" ht="12.75" customHeight="1" x14ac:dyDescent="0.2">
      <c r="A653" s="80" t="s">
        <v>1300</v>
      </c>
      <c r="B653" s="81" t="s">
        <v>1301</v>
      </c>
      <c r="C653" s="82" t="s">
        <v>1302</v>
      </c>
      <c r="D653" s="104">
        <v>10037.549999999999</v>
      </c>
      <c r="E653" s="104">
        <v>17899.47</v>
      </c>
      <c r="F653" s="83">
        <f t="shared" ref="F653:F716" si="13">IF(D653&lt;&gt;0,IF(E653/D653&gt;=100,"&gt;&gt;100",E653/D653*100),"-")</f>
        <v>178.32508928971714</v>
      </c>
    </row>
    <row r="654" spans="1:6" s="1" customFormat="1" ht="12.75" customHeight="1" x14ac:dyDescent="0.2">
      <c r="A654" s="80" t="s">
        <v>1303</v>
      </c>
      <c r="B654" s="81" t="s">
        <v>1304</v>
      </c>
      <c r="C654" s="82" t="s">
        <v>1303</v>
      </c>
      <c r="D654" s="104">
        <v>127909.85</v>
      </c>
      <c r="E654" s="104">
        <v>157883.25</v>
      </c>
      <c r="F654" s="83">
        <f t="shared" si="13"/>
        <v>123.43322269551562</v>
      </c>
    </row>
    <row r="655" spans="1:6" s="1" customFormat="1" ht="12.75" customHeight="1" x14ac:dyDescent="0.2">
      <c r="A655" s="80" t="s">
        <v>1305</v>
      </c>
      <c r="B655" s="81" t="s">
        <v>1306</v>
      </c>
      <c r="C655" s="82" t="s">
        <v>1305</v>
      </c>
      <c r="D655" s="104">
        <v>135382.72</v>
      </c>
      <c r="E655" s="104">
        <v>173266.74</v>
      </c>
      <c r="F655" s="83">
        <f t="shared" si="13"/>
        <v>127.98290653341873</v>
      </c>
    </row>
    <row r="656" spans="1:6" s="1" customFormat="1" ht="24" customHeight="1" x14ac:dyDescent="0.2">
      <c r="A656" s="80" t="s">
        <v>1300</v>
      </c>
      <c r="B656" s="81" t="s">
        <v>1307</v>
      </c>
      <c r="C656" s="82" t="s">
        <v>1308</v>
      </c>
      <c r="D656" s="79">
        <f>+D653+D654-D655</f>
        <v>2564.679999999993</v>
      </c>
      <c r="E656" s="79">
        <f>+E653+E654-E655</f>
        <v>2515.9800000000105</v>
      </c>
      <c r="F656" s="83">
        <f t="shared" si="13"/>
        <v>98.101127626059295</v>
      </c>
    </row>
    <row r="657" spans="1:6" s="1" customFormat="1" ht="24" customHeight="1" x14ac:dyDescent="0.2">
      <c r="A657" s="80"/>
      <c r="B657" s="81" t="s">
        <v>1309</v>
      </c>
      <c r="C657" s="82" t="s">
        <v>1310</v>
      </c>
      <c r="D657" s="121">
        <v>0</v>
      </c>
      <c r="E657" s="121">
        <v>0</v>
      </c>
      <c r="F657" s="83" t="str">
        <f t="shared" si="13"/>
        <v>-</v>
      </c>
    </row>
    <row r="658" spans="1:6" s="1" customFormat="1" ht="24" customHeight="1" x14ac:dyDescent="0.2">
      <c r="A658" s="80"/>
      <c r="B658" s="81" t="s">
        <v>1311</v>
      </c>
      <c r="C658" s="82" t="s">
        <v>1312</v>
      </c>
      <c r="D658" s="121">
        <v>54</v>
      </c>
      <c r="E658" s="121">
        <v>57</v>
      </c>
      <c r="F658" s="83">
        <f t="shared" si="13"/>
        <v>105.55555555555556</v>
      </c>
    </row>
    <row r="659" spans="1:6" s="1" customFormat="1" ht="12.75" customHeight="1" x14ac:dyDescent="0.2">
      <c r="A659" s="80"/>
      <c r="B659" s="81" t="s">
        <v>1313</v>
      </c>
      <c r="C659" s="82" t="s">
        <v>1314</v>
      </c>
      <c r="D659" s="121">
        <v>0</v>
      </c>
      <c r="E659" s="121">
        <v>0</v>
      </c>
      <c r="F659" s="83" t="str">
        <f t="shared" si="13"/>
        <v>-</v>
      </c>
    </row>
    <row r="660" spans="1:6" s="1" customFormat="1" ht="12.75" customHeight="1" x14ac:dyDescent="0.2">
      <c r="A660" s="80"/>
      <c r="B660" s="81" t="s">
        <v>1315</v>
      </c>
      <c r="C660" s="82" t="s">
        <v>1316</v>
      </c>
      <c r="D660" s="121">
        <v>42</v>
      </c>
      <c r="E660" s="121">
        <v>44</v>
      </c>
      <c r="F660" s="83">
        <f t="shared" si="13"/>
        <v>104.76190476190477</v>
      </c>
    </row>
    <row r="661" spans="1:6" s="1" customFormat="1" ht="24" customHeight="1" x14ac:dyDescent="0.2">
      <c r="A661" s="80" t="s">
        <v>1317</v>
      </c>
      <c r="B661" s="81" t="s">
        <v>1318</v>
      </c>
      <c r="C661" s="82" t="s">
        <v>1319</v>
      </c>
      <c r="D661" s="104">
        <v>0</v>
      </c>
      <c r="E661" s="104">
        <v>0</v>
      </c>
      <c r="F661" s="83" t="str">
        <f t="shared" si="13"/>
        <v>-</v>
      </c>
    </row>
    <row r="662" spans="1:6" s="1" customFormat="1" ht="12.75" customHeight="1" x14ac:dyDescent="0.2">
      <c r="A662" s="106" t="s">
        <v>1320</v>
      </c>
      <c r="B662" s="103" t="s">
        <v>1321</v>
      </c>
      <c r="C662" s="107" t="s">
        <v>1320</v>
      </c>
      <c r="D662" s="108">
        <v>0</v>
      </c>
      <c r="E662" s="108">
        <v>0</v>
      </c>
      <c r="F662" s="109" t="str">
        <f t="shared" si="13"/>
        <v>-</v>
      </c>
    </row>
    <row r="663" spans="1:6" s="1" customFormat="1" ht="12.75" customHeight="1" x14ac:dyDescent="0.2">
      <c r="A663" s="106" t="s">
        <v>1322</v>
      </c>
      <c r="B663" s="103" t="s">
        <v>1323</v>
      </c>
      <c r="C663" s="107" t="s">
        <v>1322</v>
      </c>
      <c r="D663" s="108"/>
      <c r="E663" s="108">
        <v>0</v>
      </c>
      <c r="F663" s="109" t="str">
        <f t="shared" si="13"/>
        <v>-</v>
      </c>
    </row>
    <row r="664" spans="1:6" s="1" customFormat="1" ht="12.75" customHeight="1" x14ac:dyDescent="0.2">
      <c r="A664" s="106" t="s">
        <v>1324</v>
      </c>
      <c r="B664" s="103" t="s">
        <v>1325</v>
      </c>
      <c r="C664" s="107" t="s">
        <v>1324</v>
      </c>
      <c r="D664" s="108"/>
      <c r="E664" s="108">
        <v>0</v>
      </c>
      <c r="F664" s="109" t="str">
        <f t="shared" si="13"/>
        <v>-</v>
      </c>
    </row>
    <row r="665" spans="1:6" s="1" customFormat="1" ht="12.75" customHeight="1" x14ac:dyDescent="0.2">
      <c r="A665" s="106" t="s">
        <v>1326</v>
      </c>
      <c r="B665" s="103" t="s">
        <v>1327</v>
      </c>
      <c r="C665" s="107" t="s">
        <v>1326</v>
      </c>
      <c r="D665" s="108">
        <v>0</v>
      </c>
      <c r="E665" s="108">
        <v>0</v>
      </c>
      <c r="F665" s="109" t="str">
        <f t="shared" si="13"/>
        <v>-</v>
      </c>
    </row>
    <row r="666" spans="1:6" s="1" customFormat="1" ht="12.75" customHeight="1" x14ac:dyDescent="0.2">
      <c r="A666" s="106" t="s">
        <v>1328</v>
      </c>
      <c r="B666" s="103" t="s">
        <v>1329</v>
      </c>
      <c r="C666" s="107" t="s">
        <v>1328</v>
      </c>
      <c r="D666" s="108"/>
      <c r="E666" s="108">
        <v>0</v>
      </c>
      <c r="F666" s="109" t="str">
        <f t="shared" si="13"/>
        <v>-</v>
      </c>
    </row>
    <row r="667" spans="1:6" s="1" customFormat="1" ht="12.75" customHeight="1" x14ac:dyDescent="0.2">
      <c r="A667" s="106" t="s">
        <v>1330</v>
      </c>
      <c r="B667" s="103" t="s">
        <v>1331</v>
      </c>
      <c r="C667" s="107" t="s">
        <v>1330</v>
      </c>
      <c r="D667" s="108">
        <v>0</v>
      </c>
      <c r="E667" s="108">
        <v>0</v>
      </c>
      <c r="F667" s="109" t="str">
        <f t="shared" si="13"/>
        <v>-</v>
      </c>
    </row>
    <row r="668" spans="1:6" s="1" customFormat="1" ht="12.75" customHeight="1" x14ac:dyDescent="0.2">
      <c r="A668" s="106" t="s">
        <v>1332</v>
      </c>
      <c r="B668" s="103" t="s">
        <v>1333</v>
      </c>
      <c r="C668" s="107" t="s">
        <v>1332</v>
      </c>
      <c r="D668" s="108"/>
      <c r="E668" s="108">
        <v>0</v>
      </c>
      <c r="F668" s="109" t="str">
        <f t="shared" si="13"/>
        <v>-</v>
      </c>
    </row>
    <row r="669" spans="1:6" s="1" customFormat="1" ht="12.75" customHeight="1" x14ac:dyDescent="0.2">
      <c r="A669" s="80" t="s">
        <v>1334</v>
      </c>
      <c r="B669" s="81" t="s">
        <v>1335</v>
      </c>
      <c r="C669" s="82" t="s">
        <v>1334</v>
      </c>
      <c r="D669" s="104">
        <v>0</v>
      </c>
      <c r="E669" s="104">
        <v>0</v>
      </c>
      <c r="F669" s="83" t="str">
        <f t="shared" si="13"/>
        <v>-</v>
      </c>
    </row>
    <row r="670" spans="1:6" s="1" customFormat="1" ht="12.75" customHeight="1" x14ac:dyDescent="0.2">
      <c r="A670" s="80" t="s">
        <v>1336</v>
      </c>
      <c r="B670" s="81" t="s">
        <v>1337</v>
      </c>
      <c r="C670" s="82" t="s">
        <v>1336</v>
      </c>
      <c r="D670" s="104">
        <v>0</v>
      </c>
      <c r="E670" s="104">
        <v>0</v>
      </c>
      <c r="F670" s="83" t="str">
        <f t="shared" si="13"/>
        <v>-</v>
      </c>
    </row>
    <row r="671" spans="1:6" s="1" customFormat="1" ht="12.75" customHeight="1" x14ac:dyDescent="0.2">
      <c r="A671" s="80" t="s">
        <v>1338</v>
      </c>
      <c r="B671" s="81" t="s">
        <v>1339</v>
      </c>
      <c r="C671" s="82" t="s">
        <v>1338</v>
      </c>
      <c r="D671" s="104">
        <v>0</v>
      </c>
      <c r="E671" s="104">
        <v>0</v>
      </c>
      <c r="F671" s="83" t="str">
        <f t="shared" si="13"/>
        <v>-</v>
      </c>
    </row>
    <row r="672" spans="1:6" s="1" customFormat="1" ht="12.75" customHeight="1" x14ac:dyDescent="0.2">
      <c r="A672" s="80" t="s">
        <v>1340</v>
      </c>
      <c r="B672" s="81" t="s">
        <v>1341</v>
      </c>
      <c r="C672" s="82" t="s">
        <v>1340</v>
      </c>
      <c r="D672" s="104">
        <v>0</v>
      </c>
      <c r="E672" s="104">
        <v>0</v>
      </c>
      <c r="F672" s="83" t="str">
        <f t="shared" si="13"/>
        <v>-</v>
      </c>
    </row>
    <row r="673" spans="1:6" s="1" customFormat="1" ht="12.75" customHeight="1" x14ac:dyDescent="0.2">
      <c r="A673" s="80" t="s">
        <v>1342</v>
      </c>
      <c r="B673" s="81" t="s">
        <v>1343</v>
      </c>
      <c r="C673" s="82" t="s">
        <v>1342</v>
      </c>
      <c r="D673" s="104">
        <v>0</v>
      </c>
      <c r="E673" s="104">
        <v>0</v>
      </c>
      <c r="F673" s="83" t="str">
        <f t="shared" si="13"/>
        <v>-</v>
      </c>
    </row>
    <row r="674" spans="1:6" s="1" customFormat="1" ht="12.75" customHeight="1" x14ac:dyDescent="0.2">
      <c r="A674" s="80" t="s">
        <v>1344</v>
      </c>
      <c r="B674" s="81" t="s">
        <v>1345</v>
      </c>
      <c r="C674" s="82" t="s">
        <v>1344</v>
      </c>
      <c r="D674" s="104">
        <v>0</v>
      </c>
      <c r="E674" s="104">
        <v>0</v>
      </c>
      <c r="F674" s="83" t="str">
        <f t="shared" si="13"/>
        <v>-</v>
      </c>
    </row>
    <row r="675" spans="1:6" s="1" customFormat="1" ht="12.75" customHeight="1" x14ac:dyDescent="0.2">
      <c r="A675" s="80" t="s">
        <v>1346</v>
      </c>
      <c r="B675" s="81" t="s">
        <v>1347</v>
      </c>
      <c r="C675" s="82" t="s">
        <v>1346</v>
      </c>
      <c r="D675" s="104">
        <v>0</v>
      </c>
      <c r="E675" s="104">
        <v>0</v>
      </c>
      <c r="F675" s="83" t="str">
        <f t="shared" si="13"/>
        <v>-</v>
      </c>
    </row>
    <row r="676" spans="1:6" s="1" customFormat="1" ht="12.75" customHeight="1" x14ac:dyDescent="0.2">
      <c r="A676" s="80" t="s">
        <v>1348</v>
      </c>
      <c r="B676" s="81" t="s">
        <v>1349</v>
      </c>
      <c r="C676" s="82" t="s">
        <v>1348</v>
      </c>
      <c r="D676" s="104">
        <v>0</v>
      </c>
      <c r="E676" s="104">
        <v>0</v>
      </c>
      <c r="F676" s="83" t="str">
        <f t="shared" si="13"/>
        <v>-</v>
      </c>
    </row>
    <row r="677" spans="1:6" s="1" customFormat="1" ht="12.75" customHeight="1" x14ac:dyDescent="0.2">
      <c r="A677" s="106" t="s">
        <v>1350</v>
      </c>
      <c r="B677" s="103" t="s">
        <v>1351</v>
      </c>
      <c r="C677" s="107" t="s">
        <v>1350</v>
      </c>
      <c r="D677" s="108">
        <v>0</v>
      </c>
      <c r="E677" s="108">
        <v>0</v>
      </c>
      <c r="F677" s="109" t="str">
        <f t="shared" si="13"/>
        <v>-</v>
      </c>
    </row>
    <row r="678" spans="1:6" s="1" customFormat="1" ht="12.75" customHeight="1" x14ac:dyDescent="0.2">
      <c r="A678" s="106" t="s">
        <v>1352</v>
      </c>
      <c r="B678" s="103"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103" t="s">
        <v>1357</v>
      </c>
      <c r="C680" s="107" t="s">
        <v>1356</v>
      </c>
      <c r="D680" s="108">
        <v>0</v>
      </c>
      <c r="E680" s="108">
        <v>0</v>
      </c>
      <c r="F680" s="109" t="str">
        <f t="shared" si="13"/>
        <v>-</v>
      </c>
    </row>
    <row r="681" spans="1:6" s="1" customFormat="1" ht="12.75" customHeight="1" x14ac:dyDescent="0.2">
      <c r="A681" s="106" t="s">
        <v>1358</v>
      </c>
      <c r="B681" s="103"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521555.57</v>
      </c>
      <c r="E683" s="108">
        <v>591970.35</v>
      </c>
      <c r="F683" s="109">
        <f t="shared" si="13"/>
        <v>113.50091611522815</v>
      </c>
    </row>
    <row r="684" spans="1:6" s="1" customFormat="1" ht="24" customHeight="1" x14ac:dyDescent="0.2">
      <c r="A684" s="106" t="s">
        <v>1364</v>
      </c>
      <c r="B684" s="110" t="s">
        <v>1365</v>
      </c>
      <c r="C684" s="107" t="s">
        <v>1364</v>
      </c>
      <c r="D684" s="108">
        <v>0</v>
      </c>
      <c r="E684" s="108">
        <v>2902.26</v>
      </c>
      <c r="F684" s="109" t="str">
        <f t="shared" si="13"/>
        <v>-</v>
      </c>
    </row>
    <row r="685" spans="1:6" s="1" customFormat="1" ht="24" customHeight="1" x14ac:dyDescent="0.2">
      <c r="A685" s="80" t="s">
        <v>1366</v>
      </c>
      <c r="B685" s="105" t="s">
        <v>1367</v>
      </c>
      <c r="C685" s="82" t="s">
        <v>1366</v>
      </c>
      <c r="D685" s="104">
        <v>0</v>
      </c>
      <c r="E685" s="104">
        <v>0</v>
      </c>
      <c r="F685" s="83" t="str">
        <f t="shared" si="13"/>
        <v>-</v>
      </c>
    </row>
    <row r="686" spans="1:6" s="1" customFormat="1" ht="24" customHeight="1" x14ac:dyDescent="0.2">
      <c r="A686" s="80" t="s">
        <v>1368</v>
      </c>
      <c r="B686" s="105" t="s">
        <v>1369</v>
      </c>
      <c r="C686" s="82" t="s">
        <v>1368</v>
      </c>
      <c r="D686" s="104">
        <v>0</v>
      </c>
      <c r="E686" s="104">
        <v>0</v>
      </c>
      <c r="F686" s="83" t="str">
        <f t="shared" si="13"/>
        <v>-</v>
      </c>
    </row>
    <row r="687" spans="1:6" s="1" customFormat="1" ht="12.75" customHeight="1" x14ac:dyDescent="0.2">
      <c r="A687" s="80" t="s">
        <v>1370</v>
      </c>
      <c r="B687" s="105" t="s">
        <v>1371</v>
      </c>
      <c r="C687" s="82" t="s">
        <v>1370</v>
      </c>
      <c r="D687" s="104">
        <v>0</v>
      </c>
      <c r="E687" s="104">
        <v>0</v>
      </c>
      <c r="F687" s="83" t="str">
        <f t="shared" si="13"/>
        <v>-</v>
      </c>
    </row>
    <row r="688" spans="1:6" s="1" customFormat="1" ht="12.75" customHeight="1" x14ac:dyDescent="0.2">
      <c r="A688" s="80" t="s">
        <v>1372</v>
      </c>
      <c r="B688" s="105" t="s">
        <v>1373</v>
      </c>
      <c r="C688" s="82" t="s">
        <v>1372</v>
      </c>
      <c r="D688" s="104">
        <v>0</v>
      </c>
      <c r="E688" s="104">
        <v>0</v>
      </c>
      <c r="F688" s="83" t="str">
        <f t="shared" si="13"/>
        <v>-</v>
      </c>
    </row>
    <row r="689" spans="1:6" s="1" customFormat="1" ht="12.75" customHeight="1" x14ac:dyDescent="0.2">
      <c r="A689" s="80" t="s">
        <v>1374</v>
      </c>
      <c r="B689" s="105" t="s">
        <v>1375</v>
      </c>
      <c r="C689" s="82" t="s">
        <v>1374</v>
      </c>
      <c r="D689" s="104">
        <v>0</v>
      </c>
      <c r="E689" s="104">
        <v>0</v>
      </c>
      <c r="F689" s="83" t="str">
        <f t="shared" si="13"/>
        <v>-</v>
      </c>
    </row>
    <row r="690" spans="1:6" s="1" customFormat="1" ht="12.75" customHeight="1" x14ac:dyDescent="0.2">
      <c r="A690" s="80" t="s">
        <v>1376</v>
      </c>
      <c r="B690" s="105" t="s">
        <v>1377</v>
      </c>
      <c r="C690" s="82" t="s">
        <v>1376</v>
      </c>
      <c r="D690" s="104">
        <v>0</v>
      </c>
      <c r="E690" s="104">
        <v>0</v>
      </c>
      <c r="F690" s="83" t="str">
        <f t="shared" si="13"/>
        <v>-</v>
      </c>
    </row>
    <row r="691" spans="1:6" s="1" customFormat="1" ht="12.75" customHeight="1" x14ac:dyDescent="0.2">
      <c r="A691" s="80" t="s">
        <v>1378</v>
      </c>
      <c r="B691" s="105" t="s">
        <v>1379</v>
      </c>
      <c r="C691" s="82" t="s">
        <v>1378</v>
      </c>
      <c r="D691" s="104">
        <v>0</v>
      </c>
      <c r="E691" s="104">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0</v>
      </c>
      <c r="E702" s="108">
        <v>0</v>
      </c>
      <c r="F702" s="109" t="str">
        <f t="shared" si="13"/>
        <v>-</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103" t="s">
        <v>1417</v>
      </c>
      <c r="C710" s="107" t="s">
        <v>1416</v>
      </c>
      <c r="D710" s="108">
        <v>0</v>
      </c>
      <c r="E710" s="108">
        <v>0</v>
      </c>
      <c r="F710" s="109" t="str">
        <f t="shared" si="13"/>
        <v>-</v>
      </c>
    </row>
    <row r="711" spans="1:6" s="1" customFormat="1" ht="12.75" customHeight="1" x14ac:dyDescent="0.2">
      <c r="A711" s="106" t="s">
        <v>1418</v>
      </c>
      <c r="B711" s="103" t="s">
        <v>1419</v>
      </c>
      <c r="C711" s="107" t="s">
        <v>1418</v>
      </c>
      <c r="D711" s="108"/>
      <c r="E711" s="108">
        <v>0</v>
      </c>
      <c r="F711" s="109" t="str">
        <f t="shared" si="13"/>
        <v>-</v>
      </c>
    </row>
    <row r="712" spans="1:6" s="1" customFormat="1" ht="12.75" customHeight="1" x14ac:dyDescent="0.2">
      <c r="A712" s="106" t="s">
        <v>1420</v>
      </c>
      <c r="B712" s="103" t="s">
        <v>1421</v>
      </c>
      <c r="C712" s="107" t="s">
        <v>1420</v>
      </c>
      <c r="D712" s="108"/>
      <c r="E712" s="108">
        <v>0</v>
      </c>
      <c r="F712" s="109" t="str">
        <f t="shared" si="13"/>
        <v>-</v>
      </c>
    </row>
    <row r="713" spans="1:6" s="1" customFormat="1" ht="24" customHeight="1" x14ac:dyDescent="0.2">
      <c r="A713" s="106" t="s">
        <v>1422</v>
      </c>
      <c r="B713" s="103" t="s">
        <v>1423</v>
      </c>
      <c r="C713" s="107" t="s">
        <v>1422</v>
      </c>
      <c r="D713" s="108"/>
      <c r="E713" s="108">
        <v>0</v>
      </c>
      <c r="F713" s="109" t="str">
        <f t="shared" si="13"/>
        <v>-</v>
      </c>
    </row>
    <row r="714" spans="1:6" s="1" customFormat="1" ht="12" customHeight="1" x14ac:dyDescent="0.2">
      <c r="A714" s="106" t="s">
        <v>1424</v>
      </c>
      <c r="B714" s="103" t="s">
        <v>1425</v>
      </c>
      <c r="C714" s="107" t="s">
        <v>1424</v>
      </c>
      <c r="D714" s="108"/>
      <c r="E714" s="108">
        <v>0</v>
      </c>
      <c r="F714" s="109" t="str">
        <f t="shared" si="13"/>
        <v>-</v>
      </c>
    </row>
    <row r="715" spans="1:6" s="1" customFormat="1" ht="12.75" customHeight="1" x14ac:dyDescent="0.2">
      <c r="A715" s="106" t="s">
        <v>1426</v>
      </c>
      <c r="B715" s="103" t="s">
        <v>1427</v>
      </c>
      <c r="C715" s="107" t="s">
        <v>1426</v>
      </c>
      <c r="D715" s="108">
        <v>0</v>
      </c>
      <c r="E715" s="108">
        <v>0</v>
      </c>
      <c r="F715" s="109" t="str">
        <f t="shared" si="13"/>
        <v>-</v>
      </c>
    </row>
    <row r="716" spans="1:6" s="1" customFormat="1" ht="12.75" customHeight="1" x14ac:dyDescent="0.2">
      <c r="A716" s="106" t="s">
        <v>1428</v>
      </c>
      <c r="B716" s="103" t="s">
        <v>1429</v>
      </c>
      <c r="C716" s="107" t="s">
        <v>1428</v>
      </c>
      <c r="D716" s="108">
        <v>0</v>
      </c>
      <c r="E716" s="108">
        <v>0</v>
      </c>
      <c r="F716" s="109" t="str">
        <f t="shared" si="13"/>
        <v>-</v>
      </c>
    </row>
    <row r="717" spans="1:6" s="1" customFormat="1" ht="12.75" customHeight="1" x14ac:dyDescent="0.2">
      <c r="A717" s="106" t="s">
        <v>1430</v>
      </c>
      <c r="B717" s="103" t="s">
        <v>1431</v>
      </c>
      <c r="C717" s="107" t="s">
        <v>1430</v>
      </c>
      <c r="D717" s="108">
        <v>0</v>
      </c>
      <c r="E717" s="108">
        <v>0</v>
      </c>
      <c r="F717" s="109" t="str">
        <f t="shared" ref="F717:F780" si="14">IF(D717&lt;&gt;0,IF(E717/D717&gt;=100,"&gt;&gt;100",E717/D717*100),"-")</f>
        <v>-</v>
      </c>
    </row>
    <row r="718" spans="1:6" s="1" customFormat="1" ht="12.75" customHeight="1" x14ac:dyDescent="0.2">
      <c r="A718" s="80" t="s">
        <v>1432</v>
      </c>
      <c r="B718" s="81" t="s">
        <v>1433</v>
      </c>
      <c r="C718" s="82" t="s">
        <v>1432</v>
      </c>
      <c r="D718" s="104">
        <v>0</v>
      </c>
      <c r="E718" s="104">
        <v>0</v>
      </c>
      <c r="F718" s="83" t="str">
        <f t="shared" si="14"/>
        <v>-</v>
      </c>
    </row>
    <row r="719" spans="1:6" s="1" customFormat="1" ht="12.75" customHeight="1" x14ac:dyDescent="0.2">
      <c r="A719" s="106" t="s">
        <v>1434</v>
      </c>
      <c r="B719" s="103"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103" t="s">
        <v>1439</v>
      </c>
      <c r="C721" s="107" t="s">
        <v>1438</v>
      </c>
      <c r="D721" s="108">
        <v>0</v>
      </c>
      <c r="E721" s="108">
        <v>0</v>
      </c>
      <c r="F721" s="109" t="str">
        <f t="shared" si="14"/>
        <v>-</v>
      </c>
    </row>
    <row r="722" spans="1:6" s="1" customFormat="1" ht="12" customHeight="1" x14ac:dyDescent="0.2">
      <c r="A722" s="106" t="s">
        <v>1440</v>
      </c>
      <c r="B722" s="103" t="s">
        <v>1441</v>
      </c>
      <c r="C722" s="107" t="s">
        <v>1440</v>
      </c>
      <c r="D722" s="108"/>
      <c r="E722" s="108">
        <v>0</v>
      </c>
      <c r="F722" s="109" t="str">
        <f t="shared" si="14"/>
        <v>-</v>
      </c>
    </row>
    <row r="723" spans="1:6" s="1" customFormat="1" ht="12" customHeight="1" x14ac:dyDescent="0.2">
      <c r="A723" s="106" t="s">
        <v>1442</v>
      </c>
      <c r="B723" s="103" t="s">
        <v>1443</v>
      </c>
      <c r="C723" s="107" t="s">
        <v>1442</v>
      </c>
      <c r="D723" s="108"/>
      <c r="E723" s="108">
        <v>0</v>
      </c>
      <c r="F723" s="109" t="str">
        <f t="shared" si="14"/>
        <v>-</v>
      </c>
    </row>
    <row r="724" spans="1:6" s="1" customFormat="1" ht="12.75" customHeight="1" x14ac:dyDescent="0.2">
      <c r="A724" s="106" t="s">
        <v>1444</v>
      </c>
      <c r="B724" s="103" t="s">
        <v>1445</v>
      </c>
      <c r="C724" s="107" t="s">
        <v>1444</v>
      </c>
      <c r="D724" s="108">
        <v>0</v>
      </c>
      <c r="E724" s="108">
        <v>0</v>
      </c>
      <c r="F724" s="109" t="str">
        <f t="shared" si="14"/>
        <v>-</v>
      </c>
    </row>
    <row r="725" spans="1:6" s="1" customFormat="1" ht="12.75" customHeight="1" x14ac:dyDescent="0.2">
      <c r="A725" s="106" t="s">
        <v>1446</v>
      </c>
      <c r="B725" s="103" t="s">
        <v>1447</v>
      </c>
      <c r="C725" s="107" t="s">
        <v>1446</v>
      </c>
      <c r="D725" s="108">
        <v>0</v>
      </c>
      <c r="E725" s="108">
        <v>0</v>
      </c>
      <c r="F725" s="109" t="str">
        <f t="shared" si="14"/>
        <v>-</v>
      </c>
    </row>
    <row r="726" spans="1:6" s="1" customFormat="1" ht="12.75" customHeight="1" x14ac:dyDescent="0.2">
      <c r="A726" s="106" t="s">
        <v>1448</v>
      </c>
      <c r="B726" s="103" t="s">
        <v>1449</v>
      </c>
      <c r="C726" s="107" t="s">
        <v>1448</v>
      </c>
      <c r="D726" s="108">
        <v>0</v>
      </c>
      <c r="E726" s="108">
        <v>0</v>
      </c>
      <c r="F726" s="109" t="str">
        <f t="shared" si="14"/>
        <v>-</v>
      </c>
    </row>
    <row r="727" spans="1:6" s="1" customFormat="1" ht="24" customHeight="1" x14ac:dyDescent="0.2">
      <c r="A727" s="106" t="s">
        <v>1450</v>
      </c>
      <c r="B727" s="103" t="s">
        <v>1451</v>
      </c>
      <c r="C727" s="107" t="s">
        <v>1450</v>
      </c>
      <c r="D727" s="108">
        <v>0</v>
      </c>
      <c r="E727" s="108">
        <v>0</v>
      </c>
      <c r="F727" s="109" t="str">
        <f t="shared" si="14"/>
        <v>-</v>
      </c>
    </row>
    <row r="728" spans="1:6" s="1" customFormat="1" ht="24" customHeight="1" x14ac:dyDescent="0.2">
      <c r="A728" s="106" t="s">
        <v>1452</v>
      </c>
      <c r="B728" s="103" t="s">
        <v>1453</v>
      </c>
      <c r="C728" s="107" t="s">
        <v>1452</v>
      </c>
      <c r="D728" s="108">
        <v>0</v>
      </c>
      <c r="E728" s="108">
        <v>0</v>
      </c>
      <c r="F728" s="109" t="str">
        <f t="shared" si="14"/>
        <v>-</v>
      </c>
    </row>
    <row r="729" spans="1:6" s="1" customFormat="1" ht="24" customHeight="1" x14ac:dyDescent="0.2">
      <c r="A729" s="106" t="s">
        <v>1454</v>
      </c>
      <c r="B729" s="103" t="s">
        <v>1455</v>
      </c>
      <c r="C729" s="107" t="s">
        <v>1454</v>
      </c>
      <c r="D729" s="108">
        <v>0</v>
      </c>
      <c r="E729" s="108">
        <v>0</v>
      </c>
      <c r="F729" s="109" t="str">
        <f t="shared" si="14"/>
        <v>-</v>
      </c>
    </row>
    <row r="730" spans="1:6" s="1" customFormat="1" ht="24" customHeight="1" x14ac:dyDescent="0.2">
      <c r="A730" s="106" t="s">
        <v>1456</v>
      </c>
      <c r="B730" s="103" t="s">
        <v>1457</v>
      </c>
      <c r="C730" s="107" t="s">
        <v>1456</v>
      </c>
      <c r="D730" s="108"/>
      <c r="E730" s="108">
        <v>0</v>
      </c>
      <c r="F730" s="109" t="str">
        <f t="shared" si="14"/>
        <v>-</v>
      </c>
    </row>
    <row r="731" spans="1:6" s="1" customFormat="1" ht="24" customHeight="1" x14ac:dyDescent="0.2">
      <c r="A731" s="106" t="s">
        <v>1458</v>
      </c>
      <c r="B731" s="103" t="s">
        <v>1459</v>
      </c>
      <c r="C731" s="107" t="s">
        <v>1458</v>
      </c>
      <c r="D731" s="108"/>
      <c r="E731" s="108">
        <v>0</v>
      </c>
      <c r="F731" s="109" t="str">
        <f t="shared" si="14"/>
        <v>-</v>
      </c>
    </row>
    <row r="732" spans="1:6" s="1" customFormat="1" ht="12.75" customHeight="1" x14ac:dyDescent="0.2">
      <c r="A732" s="106" t="s">
        <v>1460</v>
      </c>
      <c r="B732" s="103" t="s">
        <v>1461</v>
      </c>
      <c r="C732" s="107" t="s">
        <v>1460</v>
      </c>
      <c r="D732" s="108">
        <v>0</v>
      </c>
      <c r="E732" s="108">
        <v>3105.01</v>
      </c>
      <c r="F732" s="109" t="str">
        <f t="shared" si="14"/>
        <v>-</v>
      </c>
    </row>
    <row r="733" spans="1:6" s="1" customFormat="1" ht="12.75" customHeight="1" x14ac:dyDescent="0.2">
      <c r="A733" s="106" t="s">
        <v>1462</v>
      </c>
      <c r="B733" s="103" t="s">
        <v>1463</v>
      </c>
      <c r="C733" s="107" t="s">
        <v>1462</v>
      </c>
      <c r="D733" s="108">
        <v>882.88</v>
      </c>
      <c r="E733" s="108">
        <v>1103.5999999999999</v>
      </c>
      <c r="F733" s="109">
        <f t="shared" si="14"/>
        <v>125</v>
      </c>
    </row>
    <row r="734" spans="1:6" s="1" customFormat="1" ht="12.75" customHeight="1" x14ac:dyDescent="0.2">
      <c r="A734" s="106" t="s">
        <v>1464</v>
      </c>
      <c r="B734" s="103" t="s">
        <v>1465</v>
      </c>
      <c r="C734" s="107" t="s">
        <v>1464</v>
      </c>
      <c r="D734" s="108">
        <v>12258.34</v>
      </c>
      <c r="E734" s="108">
        <v>13037.32</v>
      </c>
      <c r="F734" s="109">
        <f t="shared" si="14"/>
        <v>106.3546940287184</v>
      </c>
    </row>
    <row r="735" spans="1:6" s="1" customFormat="1" ht="12.75" customHeight="1" x14ac:dyDescent="0.2">
      <c r="A735" s="80" t="s">
        <v>1466</v>
      </c>
      <c r="B735" s="81" t="s">
        <v>1467</v>
      </c>
      <c r="C735" s="82" t="s">
        <v>1466</v>
      </c>
      <c r="D735" s="104">
        <v>0</v>
      </c>
      <c r="E735" s="104">
        <v>0</v>
      </c>
      <c r="F735" s="83" t="str">
        <f t="shared" si="14"/>
        <v>-</v>
      </c>
    </row>
    <row r="736" spans="1:6" s="1" customFormat="1" ht="12.75" customHeight="1" x14ac:dyDescent="0.2">
      <c r="A736" s="80" t="s">
        <v>1468</v>
      </c>
      <c r="B736" s="81" t="s">
        <v>1469</v>
      </c>
      <c r="C736" s="82" t="s">
        <v>1468</v>
      </c>
      <c r="D736" s="104">
        <v>1725.43</v>
      </c>
      <c r="E736" s="104">
        <v>1260.8900000000001</v>
      </c>
      <c r="F736" s="83">
        <f t="shared" si="14"/>
        <v>73.076856203960745</v>
      </c>
    </row>
    <row r="737" spans="1:6" s="1" customFormat="1" ht="12.75" customHeight="1" x14ac:dyDescent="0.2">
      <c r="A737" s="80" t="s">
        <v>1470</v>
      </c>
      <c r="B737" s="81" t="s">
        <v>1471</v>
      </c>
      <c r="C737" s="82" t="s">
        <v>1470</v>
      </c>
      <c r="D737" s="104">
        <v>0</v>
      </c>
      <c r="E737" s="104">
        <v>0</v>
      </c>
      <c r="F737" s="83" t="str">
        <f t="shared" si="14"/>
        <v>-</v>
      </c>
    </row>
    <row r="738" spans="1:6" s="1" customFormat="1" ht="12.75" customHeight="1" x14ac:dyDescent="0.2">
      <c r="A738" s="80" t="s">
        <v>1472</v>
      </c>
      <c r="B738" s="81" t="s">
        <v>1473</v>
      </c>
      <c r="C738" s="82" t="s">
        <v>1472</v>
      </c>
      <c r="D738" s="104">
        <v>0</v>
      </c>
      <c r="E738" s="104">
        <v>0</v>
      </c>
      <c r="F738" s="83" t="str">
        <f t="shared" si="14"/>
        <v>-</v>
      </c>
    </row>
    <row r="739" spans="1:6" s="1" customFormat="1" ht="12.75" customHeight="1" x14ac:dyDescent="0.2">
      <c r="A739" s="106" t="s">
        <v>1474</v>
      </c>
      <c r="B739" s="103" t="s">
        <v>1475</v>
      </c>
      <c r="C739" s="107" t="s">
        <v>1474</v>
      </c>
      <c r="D739" s="108">
        <v>0</v>
      </c>
      <c r="E739" s="108">
        <v>0</v>
      </c>
      <c r="F739" s="109" t="str">
        <f t="shared" si="14"/>
        <v>-</v>
      </c>
    </row>
    <row r="740" spans="1:6" s="1" customFormat="1" ht="12.75" customHeight="1" x14ac:dyDescent="0.2">
      <c r="A740" s="106" t="s">
        <v>1476</v>
      </c>
      <c r="B740" s="103" t="s">
        <v>1477</v>
      </c>
      <c r="C740" s="107" t="s">
        <v>1476</v>
      </c>
      <c r="D740" s="108">
        <v>0</v>
      </c>
      <c r="E740" s="108">
        <v>0</v>
      </c>
      <c r="F740" s="109" t="str">
        <f t="shared" si="14"/>
        <v>-</v>
      </c>
    </row>
    <row r="741" spans="1:6" s="1" customFormat="1" ht="12.75" customHeight="1" x14ac:dyDescent="0.2">
      <c r="A741" s="106" t="s">
        <v>1478</v>
      </c>
      <c r="B741" s="103" t="s">
        <v>1479</v>
      </c>
      <c r="C741" s="107" t="s">
        <v>1478</v>
      </c>
      <c r="D741" s="108">
        <v>0</v>
      </c>
      <c r="E741" s="108">
        <v>0</v>
      </c>
      <c r="F741" s="109" t="str">
        <f t="shared" si="14"/>
        <v>-</v>
      </c>
    </row>
    <row r="742" spans="1:6" s="1" customFormat="1" ht="12.75" customHeight="1" x14ac:dyDescent="0.2">
      <c r="A742" s="106" t="s">
        <v>1480</v>
      </c>
      <c r="B742" s="103" t="s">
        <v>1481</v>
      </c>
      <c r="C742" s="107" t="s">
        <v>1480</v>
      </c>
      <c r="D742" s="108">
        <v>396.49</v>
      </c>
      <c r="E742" s="108">
        <v>185.9</v>
      </c>
      <c r="F742" s="109">
        <f t="shared" si="14"/>
        <v>46.88642840929154</v>
      </c>
    </row>
    <row r="743" spans="1:6" s="1" customFormat="1" ht="12.75" customHeight="1" x14ac:dyDescent="0.2">
      <c r="A743" s="106" t="s">
        <v>1482</v>
      </c>
      <c r="B743" s="103" t="s">
        <v>1483</v>
      </c>
      <c r="C743" s="107" t="s">
        <v>1482</v>
      </c>
      <c r="D743" s="108"/>
      <c r="E743" s="108">
        <v>0</v>
      </c>
      <c r="F743" s="109" t="str">
        <f t="shared" si="14"/>
        <v>-</v>
      </c>
    </row>
    <row r="744" spans="1:6" s="1" customFormat="1" ht="12.75" customHeight="1" x14ac:dyDescent="0.2">
      <c r="A744" s="106" t="s">
        <v>1484</v>
      </c>
      <c r="B744" s="103" t="s">
        <v>1485</v>
      </c>
      <c r="C744" s="107" t="s">
        <v>1484</v>
      </c>
      <c r="D744" s="108"/>
      <c r="E744" s="108">
        <v>4342.5200000000004</v>
      </c>
      <c r="F744" s="109" t="str">
        <f t="shared" si="14"/>
        <v>-</v>
      </c>
    </row>
    <row r="745" spans="1:6" s="1" customFormat="1" ht="12.75" customHeight="1" x14ac:dyDescent="0.2">
      <c r="A745" s="106" t="s">
        <v>1486</v>
      </c>
      <c r="B745" s="103" t="s">
        <v>1487</v>
      </c>
      <c r="C745" s="107" t="s">
        <v>1486</v>
      </c>
      <c r="D745" s="108">
        <v>0</v>
      </c>
      <c r="E745" s="108">
        <v>0</v>
      </c>
      <c r="F745" s="109" t="str">
        <f t="shared" si="14"/>
        <v>-</v>
      </c>
    </row>
    <row r="746" spans="1:6" s="1" customFormat="1" ht="12.75" customHeight="1" x14ac:dyDescent="0.2">
      <c r="A746" s="106" t="s">
        <v>1488</v>
      </c>
      <c r="B746" s="103" t="s">
        <v>1489</v>
      </c>
      <c r="C746" s="107" t="s">
        <v>1488</v>
      </c>
      <c r="D746" s="108">
        <v>0</v>
      </c>
      <c r="E746" s="108">
        <v>0</v>
      </c>
      <c r="F746" s="109" t="str">
        <f t="shared" si="14"/>
        <v>-</v>
      </c>
    </row>
    <row r="747" spans="1:6" s="1" customFormat="1" ht="12.75" customHeight="1" x14ac:dyDescent="0.2">
      <c r="A747" s="106" t="s">
        <v>1490</v>
      </c>
      <c r="B747" s="103" t="s">
        <v>1491</v>
      </c>
      <c r="C747" s="107" t="s">
        <v>1490</v>
      </c>
      <c r="D747" s="108">
        <v>0</v>
      </c>
      <c r="E747" s="108">
        <v>0</v>
      </c>
      <c r="F747" s="109" t="str">
        <f t="shared" si="14"/>
        <v>-</v>
      </c>
    </row>
    <row r="748" spans="1:6" s="1" customFormat="1" ht="12.75" customHeight="1" x14ac:dyDescent="0.2">
      <c r="A748" s="106" t="s">
        <v>1492</v>
      </c>
      <c r="B748" s="103" t="s">
        <v>1493</v>
      </c>
      <c r="C748" s="107" t="s">
        <v>1492</v>
      </c>
      <c r="D748" s="108">
        <v>0</v>
      </c>
      <c r="E748" s="108">
        <v>0</v>
      </c>
      <c r="F748" s="109" t="str">
        <f t="shared" si="14"/>
        <v>-</v>
      </c>
    </row>
    <row r="749" spans="1:6" s="1" customFormat="1" ht="12.75" customHeight="1" x14ac:dyDescent="0.2">
      <c r="A749" s="106" t="s">
        <v>1494</v>
      </c>
      <c r="B749" s="103" t="s">
        <v>1495</v>
      </c>
      <c r="C749" s="107" t="s">
        <v>1494</v>
      </c>
      <c r="D749" s="108">
        <v>0</v>
      </c>
      <c r="E749" s="108">
        <v>0</v>
      </c>
      <c r="F749" s="109" t="str">
        <f t="shared" si="14"/>
        <v>-</v>
      </c>
    </row>
    <row r="750" spans="1:6" s="1" customFormat="1" ht="12.75" customHeight="1" x14ac:dyDescent="0.2">
      <c r="A750" s="106" t="s">
        <v>1496</v>
      </c>
      <c r="B750" s="103" t="s">
        <v>1497</v>
      </c>
      <c r="C750" s="107" t="s">
        <v>1496</v>
      </c>
      <c r="D750" s="108">
        <v>0</v>
      </c>
      <c r="E750" s="108">
        <v>0</v>
      </c>
      <c r="F750" s="109" t="str">
        <f t="shared" si="14"/>
        <v>-</v>
      </c>
    </row>
    <row r="751" spans="1:6" s="1" customFormat="1" ht="12.75" customHeight="1" x14ac:dyDescent="0.2">
      <c r="A751" s="106" t="s">
        <v>1498</v>
      </c>
      <c r="B751" s="103" t="s">
        <v>1499</v>
      </c>
      <c r="C751" s="107" t="s">
        <v>1498</v>
      </c>
      <c r="D751" s="108">
        <v>0</v>
      </c>
      <c r="E751" s="108">
        <v>0</v>
      </c>
      <c r="F751" s="109" t="str">
        <f t="shared" si="14"/>
        <v>-</v>
      </c>
    </row>
    <row r="752" spans="1:6" s="1" customFormat="1" ht="12.75" customHeight="1" x14ac:dyDescent="0.2">
      <c r="A752" s="106" t="s">
        <v>1500</v>
      </c>
      <c r="B752" s="103" t="s">
        <v>1501</v>
      </c>
      <c r="C752" s="107" t="s">
        <v>1500</v>
      </c>
      <c r="D752" s="108">
        <v>0</v>
      </c>
      <c r="E752" s="108">
        <v>0</v>
      </c>
      <c r="F752" s="109" t="str">
        <f t="shared" si="14"/>
        <v>-</v>
      </c>
    </row>
    <row r="753" spans="1:6" s="1" customFormat="1" ht="12.75" customHeight="1" x14ac:dyDescent="0.2">
      <c r="A753" s="106" t="s">
        <v>1502</v>
      </c>
      <c r="B753" s="103" t="s">
        <v>1503</v>
      </c>
      <c r="C753" s="107" t="s">
        <v>1502</v>
      </c>
      <c r="D753" s="108">
        <v>0</v>
      </c>
      <c r="E753" s="108">
        <v>0</v>
      </c>
      <c r="F753" s="109" t="str">
        <f t="shared" si="14"/>
        <v>-</v>
      </c>
    </row>
    <row r="754" spans="1:6" s="1" customFormat="1" ht="12.75" customHeight="1" x14ac:dyDescent="0.2">
      <c r="A754" s="80" t="s">
        <v>1504</v>
      </c>
      <c r="B754" s="81" t="s">
        <v>1505</v>
      </c>
      <c r="C754" s="82" t="s">
        <v>1504</v>
      </c>
      <c r="D754" s="104">
        <v>0</v>
      </c>
      <c r="E754" s="104">
        <v>0</v>
      </c>
      <c r="F754" s="83" t="str">
        <f t="shared" si="14"/>
        <v>-</v>
      </c>
    </row>
    <row r="755" spans="1:6" s="1" customFormat="1" ht="12.75" customHeight="1" x14ac:dyDescent="0.2">
      <c r="A755" s="80" t="s">
        <v>1506</v>
      </c>
      <c r="B755" s="81" t="s">
        <v>1507</v>
      </c>
      <c r="C755" s="82" t="s">
        <v>1506</v>
      </c>
      <c r="D755" s="104">
        <v>0</v>
      </c>
      <c r="E755" s="104">
        <v>0</v>
      </c>
      <c r="F755" s="83" t="str">
        <f t="shared" si="14"/>
        <v>-</v>
      </c>
    </row>
    <row r="756" spans="1:6" s="1" customFormat="1" ht="12.75" customHeight="1" x14ac:dyDescent="0.2">
      <c r="A756" s="80" t="s">
        <v>1508</v>
      </c>
      <c r="B756" s="81" t="s">
        <v>1509</v>
      </c>
      <c r="C756" s="82" t="s">
        <v>1508</v>
      </c>
      <c r="D756" s="104">
        <v>0</v>
      </c>
      <c r="E756" s="104">
        <v>0</v>
      </c>
      <c r="F756" s="83" t="str">
        <f t="shared" si="14"/>
        <v>-</v>
      </c>
    </row>
    <row r="757" spans="1:6" s="1" customFormat="1" ht="12.75" customHeight="1" x14ac:dyDescent="0.2">
      <c r="A757" s="80" t="s">
        <v>1510</v>
      </c>
      <c r="B757" s="81" t="s">
        <v>1511</v>
      </c>
      <c r="C757" s="82" t="s">
        <v>1510</v>
      </c>
      <c r="D757" s="104">
        <v>0</v>
      </c>
      <c r="E757" s="104">
        <v>0</v>
      </c>
      <c r="F757" s="83" t="str">
        <f t="shared" si="14"/>
        <v>-</v>
      </c>
    </row>
    <row r="758" spans="1:6" s="1" customFormat="1" ht="12.75" customHeight="1" x14ac:dyDescent="0.2">
      <c r="A758" s="80" t="s">
        <v>1512</v>
      </c>
      <c r="B758" s="81" t="s">
        <v>1513</v>
      </c>
      <c r="C758" s="82" t="s">
        <v>1512</v>
      </c>
      <c r="D758" s="104">
        <v>0</v>
      </c>
      <c r="E758" s="104">
        <v>0</v>
      </c>
      <c r="F758" s="83" t="str">
        <f t="shared" si="14"/>
        <v>-</v>
      </c>
    </row>
    <row r="759" spans="1:6" s="1" customFormat="1" ht="24" customHeight="1" x14ac:dyDescent="0.2">
      <c r="A759" s="80" t="s">
        <v>1514</v>
      </c>
      <c r="B759" s="81" t="s">
        <v>1515</v>
      </c>
      <c r="C759" s="82" t="s">
        <v>1514</v>
      </c>
      <c r="D759" s="104">
        <v>0</v>
      </c>
      <c r="E759" s="104">
        <v>0</v>
      </c>
      <c r="F759" s="83" t="str">
        <f t="shared" si="14"/>
        <v>-</v>
      </c>
    </row>
    <row r="760" spans="1:6" s="1" customFormat="1" ht="24" customHeight="1" x14ac:dyDescent="0.2">
      <c r="A760" s="80" t="s">
        <v>1516</v>
      </c>
      <c r="B760" s="81" t="s">
        <v>1517</v>
      </c>
      <c r="C760" s="82" t="s">
        <v>1516</v>
      </c>
      <c r="D760" s="104">
        <v>0</v>
      </c>
      <c r="E760" s="104">
        <v>0</v>
      </c>
      <c r="F760" s="83" t="str">
        <f t="shared" si="14"/>
        <v>-</v>
      </c>
    </row>
    <row r="761" spans="1:6" s="1" customFormat="1" ht="24" customHeight="1" x14ac:dyDescent="0.2">
      <c r="A761" s="80" t="s">
        <v>1518</v>
      </c>
      <c r="B761" s="105" t="s">
        <v>1519</v>
      </c>
      <c r="C761" s="82" t="s">
        <v>1518</v>
      </c>
      <c r="D761" s="104">
        <v>0</v>
      </c>
      <c r="E761" s="104">
        <v>0</v>
      </c>
      <c r="F761" s="83" t="str">
        <f t="shared" si="14"/>
        <v>-</v>
      </c>
    </row>
    <row r="762" spans="1:6" s="1" customFormat="1" ht="24" customHeight="1" x14ac:dyDescent="0.2">
      <c r="A762" s="80" t="s">
        <v>1520</v>
      </c>
      <c r="B762" s="105" t="s">
        <v>1521</v>
      </c>
      <c r="C762" s="82" t="s">
        <v>1520</v>
      </c>
      <c r="D762" s="104">
        <v>0</v>
      </c>
      <c r="E762" s="104">
        <v>0</v>
      </c>
      <c r="F762" s="83" t="str">
        <f t="shared" si="14"/>
        <v>-</v>
      </c>
    </row>
    <row r="763" spans="1:6" s="1" customFormat="1" ht="12.75" customHeight="1" x14ac:dyDescent="0.2">
      <c r="A763" s="80" t="s">
        <v>1522</v>
      </c>
      <c r="B763" s="81" t="s">
        <v>1523</v>
      </c>
      <c r="C763" s="82" t="s">
        <v>1522</v>
      </c>
      <c r="D763" s="104">
        <v>0</v>
      </c>
      <c r="E763" s="104">
        <v>0</v>
      </c>
      <c r="F763" s="83" t="str">
        <f t="shared" si="14"/>
        <v>-</v>
      </c>
    </row>
    <row r="764" spans="1:6" s="1" customFormat="1" ht="12.75" customHeight="1" x14ac:dyDescent="0.2">
      <c r="A764" s="80" t="s">
        <v>1524</v>
      </c>
      <c r="B764" s="81" t="s">
        <v>1525</v>
      </c>
      <c r="C764" s="82" t="s">
        <v>1524</v>
      </c>
      <c r="D764" s="104">
        <v>0</v>
      </c>
      <c r="E764" s="104">
        <v>0</v>
      </c>
      <c r="F764" s="83" t="str">
        <f t="shared" si="14"/>
        <v>-</v>
      </c>
    </row>
    <row r="765" spans="1:6" s="1" customFormat="1" ht="12.75" customHeight="1" x14ac:dyDescent="0.2">
      <c r="A765" s="80" t="s">
        <v>1526</v>
      </c>
      <c r="B765" s="81" t="s">
        <v>1527</v>
      </c>
      <c r="C765" s="82" t="s">
        <v>1526</v>
      </c>
      <c r="D765" s="104">
        <v>0</v>
      </c>
      <c r="E765" s="104">
        <v>0</v>
      </c>
      <c r="F765" s="83" t="str">
        <f t="shared" si="14"/>
        <v>-</v>
      </c>
    </row>
    <row r="766" spans="1:6" s="1" customFormat="1" ht="24" customHeight="1" x14ac:dyDescent="0.2">
      <c r="A766" s="80" t="s">
        <v>1528</v>
      </c>
      <c r="B766" s="81" t="s">
        <v>1529</v>
      </c>
      <c r="C766" s="82" t="s">
        <v>1528</v>
      </c>
      <c r="D766" s="104">
        <v>0</v>
      </c>
      <c r="E766" s="104">
        <v>0</v>
      </c>
      <c r="F766" s="83" t="str">
        <f t="shared" si="14"/>
        <v>-</v>
      </c>
    </row>
    <row r="767" spans="1:6" s="1" customFormat="1" ht="12.75" customHeight="1" x14ac:dyDescent="0.2">
      <c r="A767" s="80" t="s">
        <v>1530</v>
      </c>
      <c r="B767" s="81" t="s">
        <v>1531</v>
      </c>
      <c r="C767" s="82" t="s">
        <v>1530</v>
      </c>
      <c r="D767" s="104">
        <v>0</v>
      </c>
      <c r="E767" s="104">
        <v>0</v>
      </c>
      <c r="F767" s="83" t="str">
        <f t="shared" si="14"/>
        <v>-</v>
      </c>
    </row>
    <row r="768" spans="1:6" s="1" customFormat="1" ht="12.75" customHeight="1" x14ac:dyDescent="0.2">
      <c r="A768" s="80" t="s">
        <v>1532</v>
      </c>
      <c r="B768" s="81" t="s">
        <v>1533</v>
      </c>
      <c r="C768" s="82" t="s">
        <v>1532</v>
      </c>
      <c r="D768" s="104">
        <v>0</v>
      </c>
      <c r="E768" s="104">
        <v>0</v>
      </c>
      <c r="F768" s="83" t="str">
        <f t="shared" si="14"/>
        <v>-</v>
      </c>
    </row>
    <row r="769" spans="1:6" s="1" customFormat="1" ht="12.75" customHeight="1" x14ac:dyDescent="0.2">
      <c r="A769" s="80" t="s">
        <v>1534</v>
      </c>
      <c r="B769" s="81" t="s">
        <v>1535</v>
      </c>
      <c r="C769" s="82" t="s">
        <v>1534</v>
      </c>
      <c r="D769" s="104">
        <v>0</v>
      </c>
      <c r="E769" s="104">
        <v>0</v>
      </c>
      <c r="F769" s="83" t="str">
        <f t="shared" si="14"/>
        <v>-</v>
      </c>
    </row>
    <row r="770" spans="1:6" s="1" customFormat="1" ht="12.75" customHeight="1" x14ac:dyDescent="0.2">
      <c r="A770" s="106" t="s">
        <v>1536</v>
      </c>
      <c r="B770" s="103" t="s">
        <v>1537</v>
      </c>
      <c r="C770" s="107" t="s">
        <v>1536</v>
      </c>
      <c r="D770" s="108">
        <v>0</v>
      </c>
      <c r="E770" s="108">
        <v>0</v>
      </c>
      <c r="F770" s="109" t="str">
        <f t="shared" si="14"/>
        <v>-</v>
      </c>
    </row>
    <row r="771" spans="1:6" s="1" customFormat="1" ht="12.75" customHeight="1" x14ac:dyDescent="0.2">
      <c r="A771" s="106" t="s">
        <v>1538</v>
      </c>
      <c r="B771" s="103" t="s">
        <v>1539</v>
      </c>
      <c r="C771" s="107" t="s">
        <v>1538</v>
      </c>
      <c r="D771" s="108">
        <v>0</v>
      </c>
      <c r="E771" s="108">
        <v>0</v>
      </c>
      <c r="F771" s="109" t="str">
        <f t="shared" si="14"/>
        <v>-</v>
      </c>
    </row>
    <row r="772" spans="1:6" s="1" customFormat="1" ht="12.75" customHeight="1" x14ac:dyDescent="0.2">
      <c r="A772" s="106" t="s">
        <v>1540</v>
      </c>
      <c r="B772" s="103" t="s">
        <v>1541</v>
      </c>
      <c r="C772" s="107" t="s">
        <v>1540</v>
      </c>
      <c r="D772" s="108">
        <v>0</v>
      </c>
      <c r="E772" s="108">
        <v>0</v>
      </c>
      <c r="F772" s="109" t="str">
        <f t="shared" si="14"/>
        <v>-</v>
      </c>
    </row>
    <row r="773" spans="1:6" s="1" customFormat="1" ht="12.75" customHeight="1" x14ac:dyDescent="0.2">
      <c r="A773" s="106" t="s">
        <v>1542</v>
      </c>
      <c r="B773" s="103"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103" t="s">
        <v>1547</v>
      </c>
      <c r="C775" s="107" t="s">
        <v>1546</v>
      </c>
      <c r="D775" s="108">
        <v>0</v>
      </c>
      <c r="E775" s="108">
        <v>0</v>
      </c>
      <c r="F775" s="109" t="str">
        <f t="shared" si="14"/>
        <v>-</v>
      </c>
    </row>
    <row r="776" spans="1:6" s="1" customFormat="1" ht="12.75" customHeight="1" x14ac:dyDescent="0.2">
      <c r="A776" s="106" t="s">
        <v>1548</v>
      </c>
      <c r="B776" s="103" t="s">
        <v>1549</v>
      </c>
      <c r="C776" s="107" t="s">
        <v>1548</v>
      </c>
      <c r="D776" s="108">
        <v>0</v>
      </c>
      <c r="E776" s="108">
        <v>0</v>
      </c>
      <c r="F776" s="109" t="str">
        <f t="shared" si="14"/>
        <v>-</v>
      </c>
    </row>
    <row r="777" spans="1:6" s="1" customFormat="1" ht="12.75" customHeight="1" x14ac:dyDescent="0.2">
      <c r="A777" s="106" t="s">
        <v>1550</v>
      </c>
      <c r="B777" s="103" t="s">
        <v>1551</v>
      </c>
      <c r="C777" s="107" t="s">
        <v>1550</v>
      </c>
      <c r="D777" s="108">
        <v>0</v>
      </c>
      <c r="E777" s="108">
        <v>0</v>
      </c>
      <c r="F777" s="109" t="str">
        <f t="shared" si="14"/>
        <v>-</v>
      </c>
    </row>
    <row r="778" spans="1:6" s="1" customFormat="1" ht="12.75" customHeight="1" x14ac:dyDescent="0.2">
      <c r="A778" s="106" t="s">
        <v>1552</v>
      </c>
      <c r="B778" s="103" t="s">
        <v>1553</v>
      </c>
      <c r="C778" s="107" t="s">
        <v>1552</v>
      </c>
      <c r="D778" s="108">
        <v>0</v>
      </c>
      <c r="E778" s="108">
        <v>0</v>
      </c>
      <c r="F778" s="109" t="str">
        <f t="shared" si="14"/>
        <v>-</v>
      </c>
    </row>
    <row r="779" spans="1:6" s="1" customFormat="1" ht="12.75" customHeight="1" x14ac:dyDescent="0.2">
      <c r="A779" s="106" t="s">
        <v>1554</v>
      </c>
      <c r="B779" s="103" t="s">
        <v>1555</v>
      </c>
      <c r="C779" s="107" t="s">
        <v>1554</v>
      </c>
      <c r="D779" s="108">
        <v>0</v>
      </c>
      <c r="E779" s="108">
        <v>0</v>
      </c>
      <c r="F779" s="109" t="str">
        <f t="shared" si="14"/>
        <v>-</v>
      </c>
    </row>
    <row r="780" spans="1:6" s="1" customFormat="1" ht="12.75" customHeight="1" x14ac:dyDescent="0.2">
      <c r="A780" s="106" t="s">
        <v>1556</v>
      </c>
      <c r="B780" s="103" t="s">
        <v>1557</v>
      </c>
      <c r="C780" s="107" t="s">
        <v>1556</v>
      </c>
      <c r="D780" s="108">
        <v>0</v>
      </c>
      <c r="E780" s="108">
        <v>0</v>
      </c>
      <c r="F780" s="109" t="str">
        <f t="shared" si="14"/>
        <v>-</v>
      </c>
    </row>
    <row r="781" spans="1:6" s="1" customFormat="1" ht="12.75" customHeight="1" x14ac:dyDescent="0.2">
      <c r="A781" s="106" t="s">
        <v>1558</v>
      </c>
      <c r="B781" s="103"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103" t="s">
        <v>1561</v>
      </c>
      <c r="C782" s="107" t="s">
        <v>1560</v>
      </c>
      <c r="D782" s="108">
        <v>0</v>
      </c>
      <c r="E782" s="108">
        <v>0</v>
      </c>
      <c r="F782" s="109" t="str">
        <f t="shared" si="15"/>
        <v>-</v>
      </c>
    </row>
    <row r="783" spans="1:6" s="1" customFormat="1" ht="12.75" customHeight="1" x14ac:dyDescent="0.2">
      <c r="A783" s="106" t="s">
        <v>1562</v>
      </c>
      <c r="B783" s="103" t="s">
        <v>1563</v>
      </c>
      <c r="C783" s="107" t="s">
        <v>1562</v>
      </c>
      <c r="D783" s="108">
        <v>0</v>
      </c>
      <c r="E783" s="108">
        <v>0</v>
      </c>
      <c r="F783" s="109" t="str">
        <f t="shared" si="15"/>
        <v>-</v>
      </c>
    </row>
    <row r="784" spans="1:6" s="1" customFormat="1" ht="12.75" customHeight="1" x14ac:dyDescent="0.2">
      <c r="A784" s="106" t="s">
        <v>1564</v>
      </c>
      <c r="B784" s="103"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103" t="s">
        <v>1569</v>
      </c>
      <c r="C786" s="107" t="s">
        <v>1568</v>
      </c>
      <c r="D786" s="108">
        <v>0</v>
      </c>
      <c r="E786" s="108">
        <v>0</v>
      </c>
      <c r="F786" s="109" t="str">
        <f t="shared" si="15"/>
        <v>-</v>
      </c>
    </row>
    <row r="787" spans="1:6" s="1" customFormat="1" ht="12.75" customHeight="1" x14ac:dyDescent="0.2">
      <c r="A787" s="106" t="s">
        <v>1570</v>
      </c>
      <c r="B787" s="103" t="s">
        <v>1571</v>
      </c>
      <c r="C787" s="107" t="s">
        <v>1570</v>
      </c>
      <c r="D787" s="108">
        <v>0</v>
      </c>
      <c r="E787" s="108">
        <v>0</v>
      </c>
      <c r="F787" s="109" t="str">
        <f t="shared" si="15"/>
        <v>-</v>
      </c>
    </row>
    <row r="788" spans="1:6" s="1" customFormat="1" ht="12.75" customHeight="1" x14ac:dyDescent="0.2">
      <c r="A788" s="106" t="s">
        <v>1572</v>
      </c>
      <c r="B788" s="103" t="s">
        <v>1573</v>
      </c>
      <c r="C788" s="107" t="s">
        <v>1572</v>
      </c>
      <c r="D788" s="108">
        <v>0</v>
      </c>
      <c r="E788" s="108">
        <v>0</v>
      </c>
      <c r="F788" s="109" t="str">
        <f t="shared" si="15"/>
        <v>-</v>
      </c>
    </row>
    <row r="789" spans="1:6" s="1" customFormat="1" ht="12.75" customHeight="1" x14ac:dyDescent="0.2">
      <c r="A789" s="106" t="s">
        <v>1574</v>
      </c>
      <c r="B789" s="103" t="s">
        <v>1575</v>
      </c>
      <c r="C789" s="107" t="s">
        <v>1574</v>
      </c>
      <c r="D789" s="108">
        <v>0</v>
      </c>
      <c r="E789" s="108">
        <v>0</v>
      </c>
      <c r="F789" s="109" t="str">
        <f t="shared" si="15"/>
        <v>-</v>
      </c>
    </row>
    <row r="790" spans="1:6" s="1" customFormat="1" ht="12.75" customHeight="1" x14ac:dyDescent="0.2">
      <c r="A790" s="106" t="s">
        <v>1576</v>
      </c>
      <c r="B790" s="103" t="s">
        <v>1577</v>
      </c>
      <c r="C790" s="107" t="s">
        <v>1576</v>
      </c>
      <c r="D790" s="108">
        <v>0</v>
      </c>
      <c r="E790" s="108">
        <v>0</v>
      </c>
      <c r="F790" s="109" t="str">
        <f t="shared" si="15"/>
        <v>-</v>
      </c>
    </row>
    <row r="791" spans="1:6" s="1" customFormat="1" ht="24" customHeight="1" x14ac:dyDescent="0.2">
      <c r="A791" s="106" t="s">
        <v>1578</v>
      </c>
      <c r="B791" s="103"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80" t="s">
        <v>1598</v>
      </c>
      <c r="B801" s="105" t="s">
        <v>1599</v>
      </c>
      <c r="C801" s="82" t="s">
        <v>1598</v>
      </c>
      <c r="D801" s="104">
        <v>0</v>
      </c>
      <c r="E801" s="104">
        <v>0</v>
      </c>
      <c r="F801" s="83" t="str">
        <f t="shared" si="15"/>
        <v>-</v>
      </c>
    </row>
    <row r="802" spans="1:6" s="1" customFormat="1" ht="12.75" customHeight="1" x14ac:dyDescent="0.2">
      <c r="A802" s="80" t="s">
        <v>1600</v>
      </c>
      <c r="B802" s="105" t="s">
        <v>1601</v>
      </c>
      <c r="C802" s="82" t="s">
        <v>1600</v>
      </c>
      <c r="D802" s="104">
        <v>0</v>
      </c>
      <c r="E802" s="104">
        <v>0</v>
      </c>
      <c r="F802" s="83" t="str">
        <f t="shared" si="15"/>
        <v>-</v>
      </c>
    </row>
    <row r="803" spans="1:6" s="1" customFormat="1" ht="24" customHeight="1" x14ac:dyDescent="0.2">
      <c r="A803" s="80" t="s">
        <v>1602</v>
      </c>
      <c r="B803" s="105" t="s">
        <v>1603</v>
      </c>
      <c r="C803" s="82" t="s">
        <v>1602</v>
      </c>
      <c r="D803" s="104">
        <v>0</v>
      </c>
      <c r="E803" s="104">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103" t="s">
        <v>1631</v>
      </c>
      <c r="C817" s="107" t="s">
        <v>1630</v>
      </c>
      <c r="D817" s="108">
        <v>0</v>
      </c>
      <c r="E817" s="108">
        <v>0</v>
      </c>
      <c r="F817" s="109" t="str">
        <f t="shared" si="15"/>
        <v>-</v>
      </c>
    </row>
    <row r="818" spans="1:6" s="1" customFormat="1" ht="24" customHeight="1" x14ac:dyDescent="0.2">
      <c r="A818" s="106" t="s">
        <v>1632</v>
      </c>
      <c r="B818" s="103" t="s">
        <v>1633</v>
      </c>
      <c r="C818" s="107" t="s">
        <v>1632</v>
      </c>
      <c r="D818" s="108">
        <v>0</v>
      </c>
      <c r="E818" s="108">
        <v>0</v>
      </c>
      <c r="F818" s="109" t="str">
        <f t="shared" si="15"/>
        <v>-</v>
      </c>
    </row>
    <row r="819" spans="1:6" s="1" customFormat="1" ht="24" customHeight="1" x14ac:dyDescent="0.2">
      <c r="A819" s="106" t="s">
        <v>1634</v>
      </c>
      <c r="B819" s="103" t="s">
        <v>1635</v>
      </c>
      <c r="C819" s="107" t="s">
        <v>1634</v>
      </c>
      <c r="D819" s="108">
        <v>0</v>
      </c>
      <c r="E819" s="108">
        <v>0</v>
      </c>
      <c r="F819" s="109" t="str">
        <f t="shared" si="15"/>
        <v>-</v>
      </c>
    </row>
    <row r="820" spans="1:6" s="1" customFormat="1" ht="24" customHeight="1" x14ac:dyDescent="0.2">
      <c r="A820" s="106" t="s">
        <v>1636</v>
      </c>
      <c r="B820" s="103" t="s">
        <v>1637</v>
      </c>
      <c r="C820" s="107" t="s">
        <v>1636</v>
      </c>
      <c r="D820" s="108">
        <v>0</v>
      </c>
      <c r="E820" s="108">
        <v>0</v>
      </c>
      <c r="F820" s="109" t="str">
        <f t="shared" si="15"/>
        <v>-</v>
      </c>
    </row>
    <row r="821" spans="1:6" s="1" customFormat="1" ht="12.75" customHeight="1" x14ac:dyDescent="0.2">
      <c r="A821" s="80" t="s">
        <v>1638</v>
      </c>
      <c r="B821" s="81" t="s">
        <v>1639</v>
      </c>
      <c r="C821" s="82" t="s">
        <v>1638</v>
      </c>
      <c r="D821" s="104">
        <v>0</v>
      </c>
      <c r="E821" s="104">
        <v>0</v>
      </c>
      <c r="F821" s="83" t="str">
        <f t="shared" si="15"/>
        <v>-</v>
      </c>
    </row>
    <row r="822" spans="1:6" s="1" customFormat="1" ht="12.75" customHeight="1" x14ac:dyDescent="0.2">
      <c r="A822" s="80" t="s">
        <v>1640</v>
      </c>
      <c r="B822" s="81" t="s">
        <v>1641</v>
      </c>
      <c r="C822" s="82" t="s">
        <v>1640</v>
      </c>
      <c r="D822" s="104">
        <v>0</v>
      </c>
      <c r="E822" s="104">
        <v>0</v>
      </c>
      <c r="F822" s="83" t="str">
        <f t="shared" si="15"/>
        <v>-</v>
      </c>
    </row>
    <row r="823" spans="1:6" s="1" customFormat="1" ht="12.75" customHeight="1" x14ac:dyDescent="0.2">
      <c r="A823" s="80" t="s">
        <v>1642</v>
      </c>
      <c r="B823" s="81" t="s">
        <v>1643</v>
      </c>
      <c r="C823" s="82" t="s">
        <v>1642</v>
      </c>
      <c r="D823" s="104">
        <v>0</v>
      </c>
      <c r="E823" s="104">
        <v>0</v>
      </c>
      <c r="F823" s="83" t="str">
        <f t="shared" si="15"/>
        <v>-</v>
      </c>
    </row>
    <row r="824" spans="1:6" s="1" customFormat="1" ht="24" customHeight="1" x14ac:dyDescent="0.2">
      <c r="A824" s="106" t="s">
        <v>1644</v>
      </c>
      <c r="B824" s="103" t="s">
        <v>1645</v>
      </c>
      <c r="C824" s="107" t="s">
        <v>1644</v>
      </c>
      <c r="D824" s="108">
        <v>0</v>
      </c>
      <c r="E824" s="108">
        <v>0</v>
      </c>
      <c r="F824" s="109" t="str">
        <f t="shared" si="15"/>
        <v>-</v>
      </c>
    </row>
    <row r="825" spans="1:6" s="1" customFormat="1" ht="24" customHeight="1" x14ac:dyDescent="0.2">
      <c r="A825" s="106" t="s">
        <v>1646</v>
      </c>
      <c r="B825" s="103" t="s">
        <v>1647</v>
      </c>
      <c r="C825" s="107" t="s">
        <v>1646</v>
      </c>
      <c r="D825" s="108">
        <v>0</v>
      </c>
      <c r="E825" s="108">
        <v>0</v>
      </c>
      <c r="F825" s="109" t="str">
        <f t="shared" si="15"/>
        <v>-</v>
      </c>
    </row>
    <row r="826" spans="1:6" s="1" customFormat="1" ht="24" customHeight="1" x14ac:dyDescent="0.2">
      <c r="A826" s="106" t="s">
        <v>1648</v>
      </c>
      <c r="B826" s="103" t="s">
        <v>1649</v>
      </c>
      <c r="C826" s="107" t="s">
        <v>1648</v>
      </c>
      <c r="D826" s="108">
        <v>0</v>
      </c>
      <c r="E826" s="108">
        <v>0</v>
      </c>
      <c r="F826" s="109" t="str">
        <f t="shared" si="15"/>
        <v>-</v>
      </c>
    </row>
    <row r="827" spans="1:6" s="1" customFormat="1" ht="24" customHeight="1" x14ac:dyDescent="0.2">
      <c r="A827" s="106" t="s">
        <v>1650</v>
      </c>
      <c r="B827" s="103" t="s">
        <v>1651</v>
      </c>
      <c r="C827" s="107" t="s">
        <v>1650</v>
      </c>
      <c r="D827" s="108">
        <v>0</v>
      </c>
      <c r="E827" s="108">
        <v>0</v>
      </c>
      <c r="F827" s="109" t="str">
        <f t="shared" si="15"/>
        <v>-</v>
      </c>
    </row>
    <row r="828" spans="1:6" s="1" customFormat="1" ht="24" customHeight="1" x14ac:dyDescent="0.2">
      <c r="A828" s="106" t="s">
        <v>1652</v>
      </c>
      <c r="B828" s="103" t="s">
        <v>1653</v>
      </c>
      <c r="C828" s="107" t="s">
        <v>1652</v>
      </c>
      <c r="D828" s="108">
        <v>0</v>
      </c>
      <c r="E828" s="108">
        <v>0</v>
      </c>
      <c r="F828" s="109" t="str">
        <f t="shared" si="15"/>
        <v>-</v>
      </c>
    </row>
    <row r="829" spans="1:6" s="1" customFormat="1" ht="24" customHeight="1" x14ac:dyDescent="0.2">
      <c r="A829" s="106" t="s">
        <v>1654</v>
      </c>
      <c r="B829" s="103" t="s">
        <v>1655</v>
      </c>
      <c r="C829" s="107" t="s">
        <v>1654</v>
      </c>
      <c r="D829" s="108">
        <v>0</v>
      </c>
      <c r="E829" s="108">
        <v>0</v>
      </c>
      <c r="F829" s="109" t="str">
        <f t="shared" si="15"/>
        <v>-</v>
      </c>
    </row>
    <row r="830" spans="1:6" s="1" customFormat="1" ht="24" customHeight="1" x14ac:dyDescent="0.2">
      <c r="A830" s="106" t="s">
        <v>1656</v>
      </c>
      <c r="B830" s="103" t="s">
        <v>1657</v>
      </c>
      <c r="C830" s="107" t="s">
        <v>1656</v>
      </c>
      <c r="D830" s="108">
        <v>0</v>
      </c>
      <c r="E830" s="108">
        <v>0</v>
      </c>
      <c r="F830" s="109" t="str">
        <f t="shared" si="15"/>
        <v>-</v>
      </c>
    </row>
    <row r="831" spans="1:6" s="1" customFormat="1" ht="12.75" customHeight="1" x14ac:dyDescent="0.2">
      <c r="A831" s="106" t="s">
        <v>1658</v>
      </c>
      <c r="B831" s="103" t="s">
        <v>1659</v>
      </c>
      <c r="C831" s="107" t="s">
        <v>1658</v>
      </c>
      <c r="D831" s="108">
        <v>0</v>
      </c>
      <c r="E831" s="108">
        <v>0</v>
      </c>
      <c r="F831" s="109" t="str">
        <f t="shared" si="15"/>
        <v>-</v>
      </c>
    </row>
    <row r="832" spans="1:6" s="1" customFormat="1" ht="12.75" customHeight="1" x14ac:dyDescent="0.2">
      <c r="A832" s="106" t="s">
        <v>1660</v>
      </c>
      <c r="B832" s="103" t="s">
        <v>1661</v>
      </c>
      <c r="C832" s="107" t="s">
        <v>1660</v>
      </c>
      <c r="D832" s="108">
        <v>0</v>
      </c>
      <c r="E832" s="108">
        <v>0</v>
      </c>
      <c r="F832" s="109" t="str">
        <f t="shared" si="15"/>
        <v>-</v>
      </c>
    </row>
    <row r="833" spans="1:6" s="1" customFormat="1" ht="24" customHeight="1" x14ac:dyDescent="0.2">
      <c r="A833" s="106" t="s">
        <v>1662</v>
      </c>
      <c r="B833" s="103" t="s">
        <v>1663</v>
      </c>
      <c r="C833" s="107" t="s">
        <v>1662</v>
      </c>
      <c r="D833" s="108">
        <v>0</v>
      </c>
      <c r="E833" s="108">
        <v>0</v>
      </c>
      <c r="F833" s="109" t="str">
        <f t="shared" si="15"/>
        <v>-</v>
      </c>
    </row>
    <row r="834" spans="1:6" s="1" customFormat="1" ht="24" customHeight="1" x14ac:dyDescent="0.2">
      <c r="A834" s="106" t="s">
        <v>1664</v>
      </c>
      <c r="B834" s="103" t="s">
        <v>1665</v>
      </c>
      <c r="C834" s="107" t="s">
        <v>1664</v>
      </c>
      <c r="D834" s="108">
        <v>0</v>
      </c>
      <c r="E834" s="108">
        <v>0</v>
      </c>
      <c r="F834" s="109" t="str">
        <f t="shared" si="15"/>
        <v>-</v>
      </c>
    </row>
    <row r="835" spans="1:6" s="1" customFormat="1" ht="12.75" customHeight="1" x14ac:dyDescent="0.2">
      <c r="A835" s="106" t="s">
        <v>1666</v>
      </c>
      <c r="B835" s="103" t="s">
        <v>1667</v>
      </c>
      <c r="C835" s="107" t="s">
        <v>1666</v>
      </c>
      <c r="D835" s="108">
        <v>0</v>
      </c>
      <c r="E835" s="108">
        <v>0</v>
      </c>
      <c r="F835" s="109" t="str">
        <f t="shared" si="15"/>
        <v>-</v>
      </c>
    </row>
    <row r="836" spans="1:6" s="1" customFormat="1" ht="12.75" customHeight="1" x14ac:dyDescent="0.2">
      <c r="A836" s="106" t="s">
        <v>1668</v>
      </c>
      <c r="B836" s="103" t="s">
        <v>1669</v>
      </c>
      <c r="C836" s="107" t="s">
        <v>1668</v>
      </c>
      <c r="D836" s="108">
        <v>0</v>
      </c>
      <c r="E836" s="108">
        <v>0</v>
      </c>
      <c r="F836" s="109" t="str">
        <f t="shared" si="15"/>
        <v>-</v>
      </c>
    </row>
    <row r="837" spans="1:6" s="1" customFormat="1" ht="12.75" customHeight="1" x14ac:dyDescent="0.2">
      <c r="A837" s="106" t="s">
        <v>1670</v>
      </c>
      <c r="B837" s="103" t="s">
        <v>1671</v>
      </c>
      <c r="C837" s="107" t="s">
        <v>1670</v>
      </c>
      <c r="D837" s="108">
        <v>0</v>
      </c>
      <c r="E837" s="108">
        <v>0</v>
      </c>
      <c r="F837" s="109" t="str">
        <f t="shared" si="15"/>
        <v>-</v>
      </c>
    </row>
    <row r="838" spans="1:6" s="1" customFormat="1" ht="12.75" customHeight="1" x14ac:dyDescent="0.2">
      <c r="A838" s="106" t="s">
        <v>1672</v>
      </c>
      <c r="B838" s="103" t="s">
        <v>1673</v>
      </c>
      <c r="C838" s="107" t="s">
        <v>1672</v>
      </c>
      <c r="D838" s="108">
        <v>0</v>
      </c>
      <c r="E838" s="108">
        <v>0</v>
      </c>
      <c r="F838" s="109"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si="15"/>
        <v>-</v>
      </c>
    </row>
    <row r="842" spans="1:6" s="1" customFormat="1" ht="12.75" customHeight="1" x14ac:dyDescent="0.2">
      <c r="A842" s="80" t="s">
        <v>1680</v>
      </c>
      <c r="B842" s="81" t="s">
        <v>1681</v>
      </c>
      <c r="C842" s="82" t="s">
        <v>1680</v>
      </c>
      <c r="D842" s="104">
        <v>0</v>
      </c>
      <c r="E842" s="104">
        <v>0</v>
      </c>
      <c r="F842" s="83" t="str">
        <f t="shared" si="15"/>
        <v>-</v>
      </c>
    </row>
    <row r="843" spans="1:6" s="1" customFormat="1" ht="12.75" customHeight="1" x14ac:dyDescent="0.2">
      <c r="A843" s="80" t="s">
        <v>1682</v>
      </c>
      <c r="B843" s="81" t="s">
        <v>1683</v>
      </c>
      <c r="C843" s="82" t="s">
        <v>1682</v>
      </c>
      <c r="D843" s="104">
        <v>0</v>
      </c>
      <c r="E843" s="104">
        <v>0</v>
      </c>
      <c r="F843" s="83" t="str">
        <f t="shared" si="15"/>
        <v>-</v>
      </c>
    </row>
    <row r="844" spans="1:6" s="1" customFormat="1" ht="12.75" customHeight="1" x14ac:dyDescent="0.2">
      <c r="A844" s="80" t="s">
        <v>1684</v>
      </c>
      <c r="B844" s="81" t="s">
        <v>1685</v>
      </c>
      <c r="C844" s="82" t="s">
        <v>1684</v>
      </c>
      <c r="D844" s="104">
        <v>0</v>
      </c>
      <c r="E844" s="104">
        <v>0</v>
      </c>
      <c r="F844" s="83" t="str">
        <f t="shared" si="15"/>
        <v>-</v>
      </c>
    </row>
    <row r="845" spans="1:6" s="1" customFormat="1" ht="12.75" customHeight="1" x14ac:dyDescent="0.2">
      <c r="A845" s="80" t="s">
        <v>1686</v>
      </c>
      <c r="B845" s="81" t="s">
        <v>1687</v>
      </c>
      <c r="C845" s="82" t="s">
        <v>1686</v>
      </c>
      <c r="D845" s="104">
        <v>0</v>
      </c>
      <c r="E845" s="104">
        <v>0</v>
      </c>
      <c r="F845" s="83" t="str">
        <f t="shared" ref="F845:F908" si="16">IF(D845&lt;&gt;0,IF(E845/D845&gt;=100,"&gt;&gt;100",E845/D845*100),"-")</f>
        <v>-</v>
      </c>
    </row>
    <row r="846" spans="1:6" s="1" customFormat="1" ht="12.75" customHeight="1" x14ac:dyDescent="0.2">
      <c r="A846" s="80" t="s">
        <v>1688</v>
      </c>
      <c r="B846" s="81" t="s">
        <v>1689</v>
      </c>
      <c r="C846" s="82" t="s">
        <v>1688</v>
      </c>
      <c r="D846" s="104">
        <v>0</v>
      </c>
      <c r="E846" s="104">
        <v>0</v>
      </c>
      <c r="F846" s="83" t="str">
        <f t="shared" si="16"/>
        <v>-</v>
      </c>
    </row>
    <row r="847" spans="1:6" s="1" customFormat="1" ht="24" customHeight="1" x14ac:dyDescent="0.2">
      <c r="A847" s="80" t="s">
        <v>1690</v>
      </c>
      <c r="B847" s="105" t="s">
        <v>1691</v>
      </c>
      <c r="C847" s="82" t="s">
        <v>1690</v>
      </c>
      <c r="D847" s="104">
        <v>0</v>
      </c>
      <c r="E847" s="104">
        <v>0</v>
      </c>
      <c r="F847" s="83" t="str">
        <f t="shared" si="16"/>
        <v>-</v>
      </c>
    </row>
    <row r="848" spans="1:6" s="1" customFormat="1" ht="12.75" customHeight="1" x14ac:dyDescent="0.2">
      <c r="A848" s="80" t="s">
        <v>1692</v>
      </c>
      <c r="B848" s="81" t="s">
        <v>1693</v>
      </c>
      <c r="C848" s="82" t="s">
        <v>1692</v>
      </c>
      <c r="D848" s="104">
        <v>0</v>
      </c>
      <c r="E848" s="104">
        <v>0</v>
      </c>
      <c r="F848" s="83" t="str">
        <f t="shared" si="16"/>
        <v>-</v>
      </c>
    </row>
    <row r="849" spans="1:6" s="1" customFormat="1" ht="12.75"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12.75" customHeight="1" x14ac:dyDescent="0.2">
      <c r="A852" s="80" t="s">
        <v>1700</v>
      </c>
      <c r="B852" s="81" t="s">
        <v>1677</v>
      </c>
      <c r="C852" s="82" t="s">
        <v>1700</v>
      </c>
      <c r="D852" s="104">
        <v>0</v>
      </c>
      <c r="E852" s="104">
        <v>0</v>
      </c>
      <c r="F852" s="83" t="str">
        <f t="shared" si="16"/>
        <v>-</v>
      </c>
    </row>
    <row r="853" spans="1:6" s="1" customFormat="1" ht="12.75" customHeight="1" x14ac:dyDescent="0.2">
      <c r="A853" s="80" t="s">
        <v>1701</v>
      </c>
      <c r="B853" s="81" t="s">
        <v>1702</v>
      </c>
      <c r="C853" s="82" t="s">
        <v>1701</v>
      </c>
      <c r="D853" s="104">
        <v>0</v>
      </c>
      <c r="E853" s="104">
        <v>0</v>
      </c>
      <c r="F853" s="83" t="str">
        <f t="shared" si="16"/>
        <v>-</v>
      </c>
    </row>
    <row r="854" spans="1:6" s="1" customFormat="1" ht="12.75" customHeight="1" x14ac:dyDescent="0.2">
      <c r="A854" s="80" t="s">
        <v>1703</v>
      </c>
      <c r="B854" s="81" t="s">
        <v>1704</v>
      </c>
      <c r="C854" s="82" t="s">
        <v>1703</v>
      </c>
      <c r="D854" s="104">
        <v>0</v>
      </c>
      <c r="E854" s="104">
        <v>0</v>
      </c>
      <c r="F854" s="83" t="str">
        <f t="shared" si="16"/>
        <v>-</v>
      </c>
    </row>
    <row r="855" spans="1:6" s="1" customFormat="1" ht="12.75" customHeight="1" x14ac:dyDescent="0.2">
      <c r="A855" s="80" t="s">
        <v>1705</v>
      </c>
      <c r="B855" s="81" t="s">
        <v>1706</v>
      </c>
      <c r="C855" s="82" t="s">
        <v>1705</v>
      </c>
      <c r="D855" s="104">
        <v>0</v>
      </c>
      <c r="E855" s="104">
        <v>0</v>
      </c>
      <c r="F855" s="83" t="str">
        <f t="shared" si="16"/>
        <v>-</v>
      </c>
    </row>
    <row r="856" spans="1:6" s="1" customFormat="1" ht="12.75" customHeight="1" x14ac:dyDescent="0.2">
      <c r="A856" s="80" t="s">
        <v>1707</v>
      </c>
      <c r="B856" s="81" t="s">
        <v>1708</v>
      </c>
      <c r="C856" s="82" t="s">
        <v>1707</v>
      </c>
      <c r="D856" s="104">
        <v>0</v>
      </c>
      <c r="E856" s="104">
        <v>0</v>
      </c>
      <c r="F856" s="83" t="str">
        <f t="shared" si="16"/>
        <v>-</v>
      </c>
    </row>
    <row r="857" spans="1:6" s="1" customFormat="1" ht="12.75" customHeight="1" x14ac:dyDescent="0.2">
      <c r="A857" s="80" t="s">
        <v>1709</v>
      </c>
      <c r="B857" s="81" t="s">
        <v>1710</v>
      </c>
      <c r="C857" s="82" t="s">
        <v>1709</v>
      </c>
      <c r="D857" s="104">
        <v>0</v>
      </c>
      <c r="E857" s="104">
        <v>0</v>
      </c>
      <c r="F857" s="83" t="str">
        <f t="shared" si="16"/>
        <v>-</v>
      </c>
    </row>
    <row r="858" spans="1:6" s="1" customFormat="1" ht="12.75" customHeight="1" x14ac:dyDescent="0.2">
      <c r="A858" s="80" t="s">
        <v>1711</v>
      </c>
      <c r="B858" s="81" t="s">
        <v>1712</v>
      </c>
      <c r="C858" s="82" t="s">
        <v>1711</v>
      </c>
      <c r="D858" s="104">
        <v>0</v>
      </c>
      <c r="E858" s="104">
        <v>0</v>
      </c>
      <c r="F858" s="83" t="str">
        <f t="shared" si="16"/>
        <v>-</v>
      </c>
    </row>
    <row r="859" spans="1:6" s="1" customFormat="1" ht="12.75" customHeight="1" x14ac:dyDescent="0.2">
      <c r="A859" s="80" t="s">
        <v>1713</v>
      </c>
      <c r="B859" s="81" t="s">
        <v>1714</v>
      </c>
      <c r="C859" s="82" t="s">
        <v>1713</v>
      </c>
      <c r="D859" s="104">
        <v>0</v>
      </c>
      <c r="E859" s="104">
        <v>0</v>
      </c>
      <c r="F859" s="83" t="str">
        <f t="shared" si="16"/>
        <v>-</v>
      </c>
    </row>
    <row r="860" spans="1:6" s="1" customFormat="1" ht="12.75" customHeight="1" x14ac:dyDescent="0.2">
      <c r="A860" s="80" t="s">
        <v>1715</v>
      </c>
      <c r="B860" s="81" t="s">
        <v>1716</v>
      </c>
      <c r="C860" s="82" t="s">
        <v>1715</v>
      </c>
      <c r="D860" s="104">
        <v>0</v>
      </c>
      <c r="E860" s="104">
        <v>0</v>
      </c>
      <c r="F860" s="83" t="str">
        <f t="shared" si="16"/>
        <v>-</v>
      </c>
    </row>
    <row r="861" spans="1:6" s="1" customFormat="1" ht="12.75" customHeight="1" x14ac:dyDescent="0.2">
      <c r="A861" s="80" t="s">
        <v>1717</v>
      </c>
      <c r="B861" s="81" t="s">
        <v>1718</v>
      </c>
      <c r="C861" s="82" t="s">
        <v>1717</v>
      </c>
      <c r="D861" s="104">
        <v>0</v>
      </c>
      <c r="E861" s="104">
        <v>0</v>
      </c>
      <c r="F861" s="83" t="str">
        <f t="shared" si="16"/>
        <v>-</v>
      </c>
    </row>
    <row r="862" spans="1:6" s="1" customFormat="1" ht="12.75" customHeight="1" x14ac:dyDescent="0.2">
      <c r="A862" s="80" t="s">
        <v>1719</v>
      </c>
      <c r="B862" s="81" t="s">
        <v>1720</v>
      </c>
      <c r="C862" s="82" t="s">
        <v>1719</v>
      </c>
      <c r="D862" s="104">
        <v>0</v>
      </c>
      <c r="E862" s="104">
        <v>0</v>
      </c>
      <c r="F862" s="83" t="str">
        <f t="shared" si="16"/>
        <v>-</v>
      </c>
    </row>
    <row r="863" spans="1:6" s="1" customFormat="1" ht="12.75" customHeight="1" x14ac:dyDescent="0.2">
      <c r="A863" s="80" t="s">
        <v>1721</v>
      </c>
      <c r="B863" s="81" t="s">
        <v>1722</v>
      </c>
      <c r="C863" s="82" t="s">
        <v>1721</v>
      </c>
      <c r="D863" s="104">
        <v>0</v>
      </c>
      <c r="E863" s="104">
        <v>0</v>
      </c>
      <c r="F863" s="83" t="str">
        <f t="shared" si="16"/>
        <v>-</v>
      </c>
    </row>
    <row r="864" spans="1:6" s="1" customFormat="1" ht="12.75" customHeight="1" x14ac:dyDescent="0.2">
      <c r="A864" s="80" t="s">
        <v>1723</v>
      </c>
      <c r="B864" s="81" t="s">
        <v>1724</v>
      </c>
      <c r="C864" s="82" t="s">
        <v>1723</v>
      </c>
      <c r="D864" s="104">
        <v>0</v>
      </c>
      <c r="E864" s="104">
        <v>0</v>
      </c>
      <c r="F864" s="83" t="str">
        <f t="shared" si="16"/>
        <v>-</v>
      </c>
    </row>
    <row r="865" spans="1:6" s="1" customFormat="1" ht="12.75" customHeight="1" x14ac:dyDescent="0.2">
      <c r="A865" s="80" t="s">
        <v>1725</v>
      </c>
      <c r="B865" s="81" t="s">
        <v>1726</v>
      </c>
      <c r="C865" s="82" t="s">
        <v>1725</v>
      </c>
      <c r="D865" s="104">
        <v>0</v>
      </c>
      <c r="E865" s="104">
        <v>0</v>
      </c>
      <c r="F865" s="83" t="str">
        <f t="shared" si="16"/>
        <v>-</v>
      </c>
    </row>
    <row r="866" spans="1:6" s="1" customFormat="1" ht="12.75" customHeight="1" x14ac:dyDescent="0.2">
      <c r="A866" s="80" t="s">
        <v>1727</v>
      </c>
      <c r="B866" s="81" t="s">
        <v>1728</v>
      </c>
      <c r="C866" s="82" t="s">
        <v>1727</v>
      </c>
      <c r="D866" s="104">
        <v>0</v>
      </c>
      <c r="E866" s="104">
        <v>0</v>
      </c>
      <c r="F866" s="83" t="str">
        <f t="shared" si="16"/>
        <v>-</v>
      </c>
    </row>
    <row r="867" spans="1:6" s="1" customFormat="1" ht="12.75" customHeight="1" x14ac:dyDescent="0.2">
      <c r="A867" s="80" t="s">
        <v>1729</v>
      </c>
      <c r="B867" s="81" t="s">
        <v>1730</v>
      </c>
      <c r="C867" s="82" t="s">
        <v>1729</v>
      </c>
      <c r="D867" s="104">
        <v>0</v>
      </c>
      <c r="E867" s="104">
        <v>0</v>
      </c>
      <c r="F867" s="83" t="str">
        <f t="shared" si="16"/>
        <v>-</v>
      </c>
    </row>
    <row r="868" spans="1:6" s="1" customFormat="1" ht="12.75" customHeight="1" x14ac:dyDescent="0.2">
      <c r="A868" s="80" t="s">
        <v>1731</v>
      </c>
      <c r="B868" s="81" t="s">
        <v>1732</v>
      </c>
      <c r="C868" s="82" t="s">
        <v>1731</v>
      </c>
      <c r="D868" s="104">
        <v>0</v>
      </c>
      <c r="E868" s="104">
        <v>0</v>
      </c>
      <c r="F868" s="83" t="str">
        <f t="shared" si="16"/>
        <v>-</v>
      </c>
    </row>
    <row r="869" spans="1:6" s="1" customFormat="1" ht="12.75" customHeight="1" x14ac:dyDescent="0.2">
      <c r="A869" s="80" t="s">
        <v>1733</v>
      </c>
      <c r="B869" s="81" t="s">
        <v>1734</v>
      </c>
      <c r="C869" s="82" t="s">
        <v>1733</v>
      </c>
      <c r="D869" s="104">
        <v>0</v>
      </c>
      <c r="E869" s="104">
        <v>0</v>
      </c>
      <c r="F869" s="83" t="str">
        <f t="shared" si="16"/>
        <v>-</v>
      </c>
    </row>
    <row r="870" spans="1:6" s="1" customFormat="1" ht="24" customHeight="1" x14ac:dyDescent="0.2">
      <c r="A870" s="80" t="s">
        <v>1735</v>
      </c>
      <c r="B870" s="81" t="s">
        <v>1736</v>
      </c>
      <c r="C870" s="82" t="s">
        <v>1735</v>
      </c>
      <c r="D870" s="104">
        <v>0</v>
      </c>
      <c r="E870" s="104">
        <v>0</v>
      </c>
      <c r="F870" s="83" t="str">
        <f t="shared" si="16"/>
        <v>-</v>
      </c>
    </row>
    <row r="871" spans="1:6" s="1" customFormat="1" ht="24" customHeight="1" x14ac:dyDescent="0.2">
      <c r="A871" s="80" t="s">
        <v>1737</v>
      </c>
      <c r="B871" s="81" t="s">
        <v>1738</v>
      </c>
      <c r="C871" s="82" t="s">
        <v>1737</v>
      </c>
      <c r="D871" s="104">
        <v>0</v>
      </c>
      <c r="E871" s="104">
        <v>0</v>
      </c>
      <c r="F871" s="83" t="str">
        <f t="shared" si="16"/>
        <v>-</v>
      </c>
    </row>
    <row r="872" spans="1:6" s="1" customFormat="1" ht="12.75" customHeight="1" x14ac:dyDescent="0.2">
      <c r="A872" s="80" t="s">
        <v>1739</v>
      </c>
      <c r="B872" s="81" t="s">
        <v>1740</v>
      </c>
      <c r="C872" s="82" t="s">
        <v>1739</v>
      </c>
      <c r="D872" s="104">
        <v>0</v>
      </c>
      <c r="E872" s="104">
        <v>0</v>
      </c>
      <c r="F872" s="83" t="str">
        <f t="shared" si="16"/>
        <v>-</v>
      </c>
    </row>
    <row r="873" spans="1:6" s="1" customFormat="1" ht="24" customHeight="1" x14ac:dyDescent="0.2">
      <c r="A873" s="80" t="s">
        <v>1741</v>
      </c>
      <c r="B873" s="81" t="s">
        <v>1742</v>
      </c>
      <c r="C873" s="82" t="s">
        <v>1741</v>
      </c>
      <c r="D873" s="104">
        <v>0</v>
      </c>
      <c r="E873" s="104">
        <v>0</v>
      </c>
      <c r="F873" s="83" t="str">
        <f t="shared" si="16"/>
        <v>-</v>
      </c>
    </row>
    <row r="874" spans="1:6" s="1" customFormat="1" ht="12.75" customHeight="1" x14ac:dyDescent="0.2">
      <c r="A874" s="80" t="s">
        <v>1743</v>
      </c>
      <c r="B874" s="81" t="s">
        <v>1744</v>
      </c>
      <c r="C874" s="82" t="s">
        <v>1743</v>
      </c>
      <c r="D874" s="104">
        <v>0</v>
      </c>
      <c r="E874" s="104">
        <v>0</v>
      </c>
      <c r="F874" s="83" t="str">
        <f t="shared" si="16"/>
        <v>-</v>
      </c>
    </row>
    <row r="875" spans="1:6" s="1" customFormat="1" ht="24" customHeight="1" x14ac:dyDescent="0.2">
      <c r="A875" s="80" t="s">
        <v>1745</v>
      </c>
      <c r="B875" s="81" t="s">
        <v>1746</v>
      </c>
      <c r="C875" s="82" t="s">
        <v>1745</v>
      </c>
      <c r="D875" s="104">
        <v>0</v>
      </c>
      <c r="E875" s="104">
        <v>0</v>
      </c>
      <c r="F875" s="83" t="str">
        <f t="shared" si="16"/>
        <v>-</v>
      </c>
    </row>
    <row r="876" spans="1:6" s="1" customFormat="1" ht="24" customHeight="1" x14ac:dyDescent="0.2">
      <c r="A876" s="80" t="s">
        <v>1747</v>
      </c>
      <c r="B876" s="81" t="s">
        <v>1748</v>
      </c>
      <c r="C876" s="82" t="s">
        <v>1747</v>
      </c>
      <c r="D876" s="104">
        <v>0</v>
      </c>
      <c r="E876" s="104">
        <v>0</v>
      </c>
      <c r="F876" s="83" t="str">
        <f t="shared" si="16"/>
        <v>-</v>
      </c>
    </row>
    <row r="877" spans="1:6" s="1" customFormat="1" ht="12.75" customHeight="1" x14ac:dyDescent="0.2">
      <c r="A877" s="80" t="s">
        <v>1749</v>
      </c>
      <c r="B877" s="81" t="s">
        <v>1750</v>
      </c>
      <c r="C877" s="82" t="s">
        <v>1749</v>
      </c>
      <c r="D877" s="104">
        <v>0</v>
      </c>
      <c r="E877" s="104">
        <v>0</v>
      </c>
      <c r="F877" s="83" t="str">
        <f t="shared" si="16"/>
        <v>-</v>
      </c>
    </row>
    <row r="878" spans="1:6" s="1" customFormat="1" ht="12.75" customHeight="1" x14ac:dyDescent="0.2">
      <c r="A878" s="80" t="s">
        <v>1751</v>
      </c>
      <c r="B878" s="81" t="s">
        <v>1752</v>
      </c>
      <c r="C878" s="82" t="s">
        <v>1751</v>
      </c>
      <c r="D878" s="104">
        <v>0</v>
      </c>
      <c r="E878" s="104">
        <v>0</v>
      </c>
      <c r="F878" s="83" t="str">
        <f t="shared" si="16"/>
        <v>-</v>
      </c>
    </row>
    <row r="879" spans="1:6" s="1" customFormat="1" ht="24" customHeight="1" x14ac:dyDescent="0.2">
      <c r="A879" s="80" t="s">
        <v>1753</v>
      </c>
      <c r="B879" s="105" t="s">
        <v>1754</v>
      </c>
      <c r="C879" s="82" t="s">
        <v>1753</v>
      </c>
      <c r="D879" s="104">
        <v>0</v>
      </c>
      <c r="E879" s="104">
        <v>0</v>
      </c>
      <c r="F879" s="83" t="str">
        <f t="shared" si="16"/>
        <v>-</v>
      </c>
    </row>
    <row r="880" spans="1:6" s="1" customFormat="1" ht="24" customHeight="1" x14ac:dyDescent="0.2">
      <c r="A880" s="80" t="s">
        <v>1755</v>
      </c>
      <c r="B880" s="105" t="s">
        <v>1756</v>
      </c>
      <c r="C880" s="82" t="s">
        <v>1755</v>
      </c>
      <c r="D880" s="104">
        <v>0</v>
      </c>
      <c r="E880" s="104">
        <v>0</v>
      </c>
      <c r="F880" s="83" t="str">
        <f t="shared" si="16"/>
        <v>-</v>
      </c>
    </row>
    <row r="881" spans="1:6" s="1" customFormat="1" ht="24" customHeight="1" x14ac:dyDescent="0.2">
      <c r="A881" s="80" t="s">
        <v>1757</v>
      </c>
      <c r="B881" s="81" t="s">
        <v>1758</v>
      </c>
      <c r="C881" s="82" t="s">
        <v>1757</v>
      </c>
      <c r="D881" s="104">
        <v>0</v>
      </c>
      <c r="E881" s="104">
        <v>0</v>
      </c>
      <c r="F881" s="83" t="str">
        <f t="shared" si="16"/>
        <v>-</v>
      </c>
    </row>
    <row r="882" spans="1:6" s="1" customFormat="1" ht="24" customHeight="1" x14ac:dyDescent="0.2">
      <c r="A882" s="80" t="s">
        <v>1759</v>
      </c>
      <c r="B882" s="105" t="s">
        <v>1760</v>
      </c>
      <c r="C882" s="82" t="s">
        <v>1759</v>
      </c>
      <c r="D882" s="104">
        <v>0</v>
      </c>
      <c r="E882" s="104">
        <v>0</v>
      </c>
      <c r="F882" s="83" t="str">
        <f t="shared" si="16"/>
        <v>-</v>
      </c>
    </row>
    <row r="883" spans="1:6" s="1" customFormat="1" ht="24" customHeight="1" x14ac:dyDescent="0.2">
      <c r="A883" s="80" t="s">
        <v>1761</v>
      </c>
      <c r="B883" s="81" t="s">
        <v>1762</v>
      </c>
      <c r="C883" s="82" t="s">
        <v>1761</v>
      </c>
      <c r="D883" s="104">
        <v>0</v>
      </c>
      <c r="E883" s="104">
        <v>0</v>
      </c>
      <c r="F883" s="83" t="str">
        <f t="shared" si="16"/>
        <v>-</v>
      </c>
    </row>
    <row r="884" spans="1:6" s="1" customFormat="1" ht="12.75" customHeight="1" x14ac:dyDescent="0.2">
      <c r="A884" s="80" t="s">
        <v>1763</v>
      </c>
      <c r="B884" s="81" t="s">
        <v>1764</v>
      </c>
      <c r="C884" s="82" t="s">
        <v>1763</v>
      </c>
      <c r="D884" s="104">
        <v>0</v>
      </c>
      <c r="E884" s="104">
        <v>0</v>
      </c>
      <c r="F884" s="83" t="str">
        <f t="shared" si="16"/>
        <v>-</v>
      </c>
    </row>
    <row r="885" spans="1:6" s="1" customFormat="1" ht="12.75" customHeight="1" x14ac:dyDescent="0.2">
      <c r="A885" s="80" t="s">
        <v>1765</v>
      </c>
      <c r="B885" s="81" t="s">
        <v>1766</v>
      </c>
      <c r="C885" s="82" t="s">
        <v>1765</v>
      </c>
      <c r="D885" s="104">
        <v>0</v>
      </c>
      <c r="E885" s="104">
        <v>0</v>
      </c>
      <c r="F885" s="83" t="str">
        <f t="shared" si="16"/>
        <v>-</v>
      </c>
    </row>
    <row r="886" spans="1:6" s="1" customFormat="1" ht="12.75" customHeight="1" x14ac:dyDescent="0.2">
      <c r="A886" s="80" t="s">
        <v>1767</v>
      </c>
      <c r="B886" s="81" t="s">
        <v>1768</v>
      </c>
      <c r="C886" s="82" t="s">
        <v>1767</v>
      </c>
      <c r="D886" s="104">
        <v>0</v>
      </c>
      <c r="E886" s="104">
        <v>0</v>
      </c>
      <c r="F886" s="83" t="str">
        <f t="shared" si="16"/>
        <v>-</v>
      </c>
    </row>
    <row r="887" spans="1:6" s="1" customFormat="1" ht="12.75" customHeight="1" x14ac:dyDescent="0.2">
      <c r="A887" s="80" t="s">
        <v>1769</v>
      </c>
      <c r="B887" s="81" t="s">
        <v>1770</v>
      </c>
      <c r="C887" s="82" t="s">
        <v>1769</v>
      </c>
      <c r="D887" s="104">
        <v>0</v>
      </c>
      <c r="E887" s="104">
        <v>0</v>
      </c>
      <c r="F887" s="83" t="str">
        <f t="shared" si="16"/>
        <v>-</v>
      </c>
    </row>
    <row r="888" spans="1:6" s="1" customFormat="1" ht="12.75" customHeight="1" x14ac:dyDescent="0.2">
      <c r="A888" s="80" t="s">
        <v>1771</v>
      </c>
      <c r="B888" s="81" t="s">
        <v>1772</v>
      </c>
      <c r="C888" s="82" t="s">
        <v>1771</v>
      </c>
      <c r="D888" s="104">
        <v>0</v>
      </c>
      <c r="E888" s="104">
        <v>0</v>
      </c>
      <c r="F888" s="83" t="str">
        <f t="shared" si="16"/>
        <v>-</v>
      </c>
    </row>
    <row r="889" spans="1:6" s="1" customFormat="1" ht="12.75" customHeight="1" x14ac:dyDescent="0.2">
      <c r="A889" s="80" t="s">
        <v>1773</v>
      </c>
      <c r="B889" s="81" t="s">
        <v>1774</v>
      </c>
      <c r="C889" s="82" t="s">
        <v>1773</v>
      </c>
      <c r="D889" s="104">
        <v>0</v>
      </c>
      <c r="E889" s="104">
        <v>0</v>
      </c>
      <c r="F889" s="83" t="str">
        <f t="shared" si="16"/>
        <v>-</v>
      </c>
    </row>
    <row r="890" spans="1:6" s="1" customFormat="1" ht="12.75" customHeight="1" x14ac:dyDescent="0.2">
      <c r="A890" s="80" t="s">
        <v>1775</v>
      </c>
      <c r="B890" s="81" t="s">
        <v>1776</v>
      </c>
      <c r="C890" s="82" t="s">
        <v>1775</v>
      </c>
      <c r="D890" s="104">
        <v>0</v>
      </c>
      <c r="E890" s="104">
        <v>0</v>
      </c>
      <c r="F890" s="83" t="str">
        <f t="shared" si="16"/>
        <v>-</v>
      </c>
    </row>
    <row r="891" spans="1:6" s="1" customFormat="1" ht="12.75" customHeight="1" x14ac:dyDescent="0.2">
      <c r="A891" s="80" t="s">
        <v>1777</v>
      </c>
      <c r="B891" s="81" t="s">
        <v>1778</v>
      </c>
      <c r="C891" s="82" t="s">
        <v>1777</v>
      </c>
      <c r="D891" s="104">
        <v>0</v>
      </c>
      <c r="E891" s="104">
        <v>0</v>
      </c>
      <c r="F891" s="83" t="str">
        <f t="shared" si="16"/>
        <v>-</v>
      </c>
    </row>
    <row r="892" spans="1:6" s="1" customFormat="1" ht="12.75" customHeight="1" x14ac:dyDescent="0.2">
      <c r="A892" s="80" t="s">
        <v>1779</v>
      </c>
      <c r="B892" s="81" t="s">
        <v>1780</v>
      </c>
      <c r="C892" s="82" t="s">
        <v>1779</v>
      </c>
      <c r="D892" s="104">
        <v>0</v>
      </c>
      <c r="E892" s="104">
        <v>0</v>
      </c>
      <c r="F892" s="83" t="str">
        <f t="shared" si="16"/>
        <v>-</v>
      </c>
    </row>
    <row r="893" spans="1:6" s="1" customFormat="1" ht="12.75" customHeight="1" x14ac:dyDescent="0.2">
      <c r="A893" s="80" t="s">
        <v>1781</v>
      </c>
      <c r="B893" s="81" t="s">
        <v>1782</v>
      </c>
      <c r="C893" s="82" t="s">
        <v>1781</v>
      </c>
      <c r="D893" s="104">
        <v>0</v>
      </c>
      <c r="E893" s="104">
        <v>0</v>
      </c>
      <c r="F893" s="83" t="str">
        <f t="shared" si="16"/>
        <v>-</v>
      </c>
    </row>
    <row r="894" spans="1:6" s="1" customFormat="1" ht="12.75" customHeight="1" x14ac:dyDescent="0.2">
      <c r="A894" s="80" t="s">
        <v>1783</v>
      </c>
      <c r="B894" s="81" t="s">
        <v>1784</v>
      </c>
      <c r="C894" s="82" t="s">
        <v>1783</v>
      </c>
      <c r="D894" s="104">
        <v>0</v>
      </c>
      <c r="E894" s="104">
        <v>0</v>
      </c>
      <c r="F894" s="83" t="str">
        <f t="shared" si="16"/>
        <v>-</v>
      </c>
    </row>
    <row r="895" spans="1:6" s="1" customFormat="1" ht="12.75" customHeight="1" x14ac:dyDescent="0.2">
      <c r="A895" s="80" t="s">
        <v>1785</v>
      </c>
      <c r="B895" s="81" t="s">
        <v>1786</v>
      </c>
      <c r="C895" s="82" t="s">
        <v>1785</v>
      </c>
      <c r="D895" s="104">
        <v>0</v>
      </c>
      <c r="E895" s="104">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103" t="s">
        <v>1792</v>
      </c>
      <c r="C898" s="107" t="s">
        <v>1791</v>
      </c>
      <c r="D898" s="108">
        <v>0</v>
      </c>
      <c r="E898" s="108">
        <v>0</v>
      </c>
      <c r="F898" s="109" t="str">
        <f t="shared" si="16"/>
        <v>-</v>
      </c>
    </row>
    <row r="899" spans="1:6" s="1" customFormat="1" ht="12" customHeight="1" x14ac:dyDescent="0.2">
      <c r="A899" s="106" t="s">
        <v>1793</v>
      </c>
      <c r="B899" s="103" t="s">
        <v>1794</v>
      </c>
      <c r="C899" s="107" t="s">
        <v>1793</v>
      </c>
      <c r="D899" s="108">
        <v>0</v>
      </c>
      <c r="E899" s="108">
        <v>0</v>
      </c>
      <c r="F899" s="109" t="str">
        <f t="shared" si="16"/>
        <v>-</v>
      </c>
    </row>
    <row r="900" spans="1:6" s="1" customFormat="1" ht="12.75" customHeight="1" x14ac:dyDescent="0.2">
      <c r="A900" s="106" t="s">
        <v>1795</v>
      </c>
      <c r="B900" s="103" t="s">
        <v>1796</v>
      </c>
      <c r="C900" s="107" t="s">
        <v>1795</v>
      </c>
      <c r="D900" s="108">
        <v>0</v>
      </c>
      <c r="E900" s="108">
        <v>0</v>
      </c>
      <c r="F900" s="109" t="str">
        <f t="shared" si="16"/>
        <v>-</v>
      </c>
    </row>
    <row r="901" spans="1:6" s="1" customFormat="1" ht="12.75" customHeight="1" x14ac:dyDescent="0.2">
      <c r="A901" s="106" t="s">
        <v>1797</v>
      </c>
      <c r="B901" s="103" t="s">
        <v>1798</v>
      </c>
      <c r="C901" s="107" t="s">
        <v>1797</v>
      </c>
      <c r="D901" s="108">
        <v>0</v>
      </c>
      <c r="E901" s="108">
        <v>0</v>
      </c>
      <c r="F901" s="109" t="str">
        <f t="shared" si="16"/>
        <v>-</v>
      </c>
    </row>
    <row r="902" spans="1:6" s="1" customFormat="1" ht="12.75" customHeight="1" x14ac:dyDescent="0.2">
      <c r="A902" s="106" t="s">
        <v>1799</v>
      </c>
      <c r="B902" s="103" t="s">
        <v>1800</v>
      </c>
      <c r="C902" s="107" t="s">
        <v>1799</v>
      </c>
      <c r="D902" s="108">
        <v>0</v>
      </c>
      <c r="E902" s="108">
        <v>0</v>
      </c>
      <c r="F902" s="109" t="str">
        <f t="shared" si="16"/>
        <v>-</v>
      </c>
    </row>
    <row r="903" spans="1:6" s="1" customFormat="1" ht="12.75" customHeight="1" x14ac:dyDescent="0.2">
      <c r="A903" s="106" t="s">
        <v>1801</v>
      </c>
      <c r="B903" s="103" t="s">
        <v>1802</v>
      </c>
      <c r="C903" s="107" t="s">
        <v>1801</v>
      </c>
      <c r="D903" s="108">
        <v>0</v>
      </c>
      <c r="E903" s="108">
        <v>0</v>
      </c>
      <c r="F903" s="109" t="str">
        <f t="shared" si="16"/>
        <v>-</v>
      </c>
    </row>
    <row r="904" spans="1:6" s="1" customFormat="1" ht="12.75" customHeight="1" x14ac:dyDescent="0.2">
      <c r="A904" s="106" t="s">
        <v>1803</v>
      </c>
      <c r="B904" s="103" t="s">
        <v>1804</v>
      </c>
      <c r="C904" s="107" t="s">
        <v>1803</v>
      </c>
      <c r="D904" s="108">
        <v>0</v>
      </c>
      <c r="E904" s="108">
        <v>0</v>
      </c>
      <c r="F904" s="109" t="str">
        <f t="shared" si="16"/>
        <v>-</v>
      </c>
    </row>
    <row r="905" spans="1:6" s="1" customFormat="1" ht="12.75" customHeight="1" x14ac:dyDescent="0.2">
      <c r="A905" s="106" t="s">
        <v>1805</v>
      </c>
      <c r="B905" s="103" t="s">
        <v>1806</v>
      </c>
      <c r="C905" s="107" t="s">
        <v>1805</v>
      </c>
      <c r="D905" s="108">
        <v>0</v>
      </c>
      <c r="E905" s="108">
        <v>0</v>
      </c>
      <c r="F905" s="109" t="str">
        <f t="shared" si="16"/>
        <v>-</v>
      </c>
    </row>
    <row r="906" spans="1:6" s="1" customFormat="1" ht="12.75" customHeight="1" x14ac:dyDescent="0.2">
      <c r="A906" s="106" t="s">
        <v>1807</v>
      </c>
      <c r="B906" s="103" t="s">
        <v>1808</v>
      </c>
      <c r="C906" s="107" t="s">
        <v>1807</v>
      </c>
      <c r="D906" s="108">
        <v>0</v>
      </c>
      <c r="E906" s="108">
        <v>0</v>
      </c>
      <c r="F906" s="109" t="str">
        <f t="shared" si="16"/>
        <v>-</v>
      </c>
    </row>
    <row r="907" spans="1:6" s="1" customFormat="1" ht="12.75" customHeight="1" x14ac:dyDescent="0.2">
      <c r="A907" s="106" t="s">
        <v>1809</v>
      </c>
      <c r="B907" s="103" t="s">
        <v>1810</v>
      </c>
      <c r="C907" s="107" t="s">
        <v>1809</v>
      </c>
      <c r="D907" s="108">
        <v>0</v>
      </c>
      <c r="E907" s="108">
        <v>0</v>
      </c>
      <c r="F907" s="109" t="str">
        <f t="shared" si="16"/>
        <v>-</v>
      </c>
    </row>
    <row r="908" spans="1:6" s="1" customFormat="1" ht="12.75" customHeight="1" x14ac:dyDescent="0.2">
      <c r="A908" s="106" t="s">
        <v>1811</v>
      </c>
      <c r="B908" s="103" t="s">
        <v>1812</v>
      </c>
      <c r="C908" s="107" t="s">
        <v>1811</v>
      </c>
      <c r="D908" s="108">
        <v>0</v>
      </c>
      <c r="E908" s="108">
        <v>0</v>
      </c>
      <c r="F908" s="109" t="str">
        <f t="shared" si="16"/>
        <v>-</v>
      </c>
    </row>
    <row r="909" spans="1:6" s="1" customFormat="1" ht="24" customHeight="1" x14ac:dyDescent="0.2">
      <c r="A909" s="106" t="s">
        <v>1813</v>
      </c>
      <c r="B909" s="103" t="s">
        <v>1814</v>
      </c>
      <c r="C909" s="107" t="s">
        <v>1813</v>
      </c>
      <c r="D909" s="108">
        <v>0</v>
      </c>
      <c r="E909" s="108">
        <v>0</v>
      </c>
      <c r="F909" s="109" t="str">
        <f t="shared" ref="F909:F972" si="17">IF(D909&lt;&gt;0,IF(E909/D909&gt;=100,"&gt;&gt;100",E909/D909*100),"-")</f>
        <v>-</v>
      </c>
    </row>
    <row r="910" spans="1:6" s="1" customFormat="1" ht="24" customHeight="1" x14ac:dyDescent="0.2">
      <c r="A910" s="106" t="s">
        <v>1815</v>
      </c>
      <c r="B910" s="103" t="s">
        <v>1816</v>
      </c>
      <c r="C910" s="107" t="s">
        <v>1815</v>
      </c>
      <c r="D910" s="108">
        <v>0</v>
      </c>
      <c r="E910" s="108">
        <v>0</v>
      </c>
      <c r="F910" s="109" t="str">
        <f t="shared" si="17"/>
        <v>-</v>
      </c>
    </row>
    <row r="911" spans="1:6" s="1" customFormat="1" ht="12.75" customHeight="1" x14ac:dyDescent="0.2">
      <c r="A911" s="106" t="s">
        <v>1817</v>
      </c>
      <c r="B911" s="103" t="s">
        <v>1818</v>
      </c>
      <c r="C911" s="107" t="s">
        <v>1817</v>
      </c>
      <c r="D911" s="108">
        <v>0</v>
      </c>
      <c r="E911" s="108">
        <v>0</v>
      </c>
      <c r="F911" s="109" t="str">
        <f t="shared" si="17"/>
        <v>-</v>
      </c>
    </row>
    <row r="912" spans="1:6" s="1" customFormat="1" ht="24" customHeight="1" x14ac:dyDescent="0.2">
      <c r="A912" s="106" t="s">
        <v>1819</v>
      </c>
      <c r="B912" s="103" t="s">
        <v>1820</v>
      </c>
      <c r="C912" s="107" t="s">
        <v>1819</v>
      </c>
      <c r="D912" s="108">
        <v>0</v>
      </c>
      <c r="E912" s="108">
        <v>0</v>
      </c>
      <c r="F912" s="109" t="str">
        <f t="shared" si="17"/>
        <v>-</v>
      </c>
    </row>
    <row r="913" spans="1:6" s="1" customFormat="1" ht="24" customHeight="1" x14ac:dyDescent="0.2">
      <c r="A913" s="106" t="s">
        <v>1821</v>
      </c>
      <c r="B913" s="103" t="s">
        <v>1822</v>
      </c>
      <c r="C913" s="107" t="s">
        <v>1821</v>
      </c>
      <c r="D913" s="108">
        <v>0</v>
      </c>
      <c r="E913" s="108">
        <v>0</v>
      </c>
      <c r="F913" s="109" t="str">
        <f t="shared" si="17"/>
        <v>-</v>
      </c>
    </row>
    <row r="914" spans="1:6" s="1" customFormat="1" ht="24" customHeight="1" x14ac:dyDescent="0.2">
      <c r="A914" s="106" t="s">
        <v>1823</v>
      </c>
      <c r="B914" s="103" t="s">
        <v>1824</v>
      </c>
      <c r="C914" s="107" t="s">
        <v>1823</v>
      </c>
      <c r="D914" s="108">
        <v>0</v>
      </c>
      <c r="E914" s="108">
        <v>0</v>
      </c>
      <c r="F914" s="109" t="str">
        <f t="shared" si="17"/>
        <v>-</v>
      </c>
    </row>
    <row r="915" spans="1:6" s="1" customFormat="1" ht="24" customHeight="1" x14ac:dyDescent="0.2">
      <c r="A915" s="106" t="s">
        <v>1825</v>
      </c>
      <c r="B915" s="103"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103" t="s">
        <v>1832</v>
      </c>
      <c r="C918" s="107" t="s">
        <v>1831</v>
      </c>
      <c r="D918" s="108">
        <v>0</v>
      </c>
      <c r="E918" s="108">
        <v>0</v>
      </c>
      <c r="F918" s="109" t="str">
        <f t="shared" si="17"/>
        <v>-</v>
      </c>
    </row>
    <row r="919" spans="1:6" s="1" customFormat="1" ht="12.75" customHeight="1" x14ac:dyDescent="0.2">
      <c r="A919" s="106" t="s">
        <v>1833</v>
      </c>
      <c r="B919" s="103" t="s">
        <v>1834</v>
      </c>
      <c r="C919" s="107" t="s">
        <v>1833</v>
      </c>
      <c r="D919" s="108">
        <v>0</v>
      </c>
      <c r="E919" s="108">
        <v>0</v>
      </c>
      <c r="F919" s="109" t="str">
        <f t="shared" si="17"/>
        <v>-</v>
      </c>
    </row>
    <row r="920" spans="1:6" s="1" customFormat="1" ht="12.75" customHeight="1" x14ac:dyDescent="0.2">
      <c r="A920" s="106" t="s">
        <v>1835</v>
      </c>
      <c r="B920" s="103" t="s">
        <v>1836</v>
      </c>
      <c r="C920" s="107" t="s">
        <v>1835</v>
      </c>
      <c r="D920" s="108">
        <v>0</v>
      </c>
      <c r="E920" s="108">
        <v>0</v>
      </c>
      <c r="F920" s="109" t="str">
        <f t="shared" si="17"/>
        <v>-</v>
      </c>
    </row>
    <row r="921" spans="1:6" s="1" customFormat="1" ht="12.75" customHeight="1" x14ac:dyDescent="0.2">
      <c r="A921" s="106" t="s">
        <v>1837</v>
      </c>
      <c r="B921" s="103" t="s">
        <v>1838</v>
      </c>
      <c r="C921" s="107" t="s">
        <v>1837</v>
      </c>
      <c r="D921" s="108">
        <v>0</v>
      </c>
      <c r="E921" s="108">
        <v>0</v>
      </c>
      <c r="F921" s="109" t="str">
        <f t="shared" si="17"/>
        <v>-</v>
      </c>
    </row>
    <row r="922" spans="1:6" s="1" customFormat="1" ht="12.75" customHeight="1" x14ac:dyDescent="0.2">
      <c r="A922" s="106" t="s">
        <v>1839</v>
      </c>
      <c r="B922" s="103" t="s">
        <v>1840</v>
      </c>
      <c r="C922" s="107" t="s">
        <v>1839</v>
      </c>
      <c r="D922" s="108">
        <v>0</v>
      </c>
      <c r="E922" s="108">
        <v>0</v>
      </c>
      <c r="F922" s="109" t="str">
        <f t="shared" si="17"/>
        <v>-</v>
      </c>
    </row>
    <row r="923" spans="1:6" s="1" customFormat="1" ht="12.75" customHeight="1" x14ac:dyDescent="0.2">
      <c r="A923" s="106" t="s">
        <v>1841</v>
      </c>
      <c r="B923" s="103" t="s">
        <v>1842</v>
      </c>
      <c r="C923" s="107" t="s">
        <v>1841</v>
      </c>
      <c r="D923" s="108">
        <v>0</v>
      </c>
      <c r="E923" s="108">
        <v>0</v>
      </c>
      <c r="F923" s="109" t="str">
        <f t="shared" si="17"/>
        <v>-</v>
      </c>
    </row>
    <row r="924" spans="1:6" s="1" customFormat="1" ht="24" customHeight="1" x14ac:dyDescent="0.2">
      <c r="A924" s="106" t="s">
        <v>1843</v>
      </c>
      <c r="B924" s="103" t="s">
        <v>1844</v>
      </c>
      <c r="C924" s="107" t="s">
        <v>1843</v>
      </c>
      <c r="D924" s="108">
        <v>0</v>
      </c>
      <c r="E924" s="108">
        <v>0</v>
      </c>
      <c r="F924" s="109" t="str">
        <f t="shared" si="17"/>
        <v>-</v>
      </c>
    </row>
    <row r="925" spans="1:6" s="1" customFormat="1" ht="12.75" customHeight="1" x14ac:dyDescent="0.2">
      <c r="A925" s="106" t="s">
        <v>1845</v>
      </c>
      <c r="B925" s="103" t="s">
        <v>1846</v>
      </c>
      <c r="C925" s="107" t="s">
        <v>1845</v>
      </c>
      <c r="D925" s="108">
        <v>0</v>
      </c>
      <c r="E925" s="108">
        <v>0</v>
      </c>
      <c r="F925" s="109" t="str">
        <f t="shared" si="17"/>
        <v>-</v>
      </c>
    </row>
    <row r="926" spans="1:6" s="1" customFormat="1" ht="12.75" customHeight="1" x14ac:dyDescent="0.2">
      <c r="A926" s="106" t="s">
        <v>1847</v>
      </c>
      <c r="B926" s="103" t="s">
        <v>1848</v>
      </c>
      <c r="C926" s="107" t="s">
        <v>1847</v>
      </c>
      <c r="D926" s="108">
        <v>0</v>
      </c>
      <c r="E926" s="108">
        <v>0</v>
      </c>
      <c r="F926" s="109" t="str">
        <f t="shared" si="17"/>
        <v>-</v>
      </c>
    </row>
    <row r="927" spans="1:6" s="1" customFormat="1" ht="12.75" customHeight="1" x14ac:dyDescent="0.2">
      <c r="A927" s="106" t="s">
        <v>1849</v>
      </c>
      <c r="B927" s="103" t="s">
        <v>1850</v>
      </c>
      <c r="C927" s="107" t="s">
        <v>1849</v>
      </c>
      <c r="D927" s="108">
        <v>0</v>
      </c>
      <c r="E927" s="108">
        <v>0</v>
      </c>
      <c r="F927" s="109" t="str">
        <f t="shared" si="17"/>
        <v>-</v>
      </c>
    </row>
    <row r="928" spans="1:6" s="1" customFormat="1" ht="12.75" customHeight="1" x14ac:dyDescent="0.2">
      <c r="A928" s="106" t="s">
        <v>1851</v>
      </c>
      <c r="B928" s="103" t="s">
        <v>1852</v>
      </c>
      <c r="C928" s="107" t="s">
        <v>1851</v>
      </c>
      <c r="D928" s="108">
        <v>0</v>
      </c>
      <c r="E928" s="108">
        <v>0</v>
      </c>
      <c r="F928" s="109" t="str">
        <f t="shared" si="17"/>
        <v>-</v>
      </c>
    </row>
    <row r="929" spans="1:6" s="1" customFormat="1" ht="12.75" customHeight="1" x14ac:dyDescent="0.2">
      <c r="A929" s="80" t="s">
        <v>1853</v>
      </c>
      <c r="B929" s="81" t="s">
        <v>1854</v>
      </c>
      <c r="C929" s="82" t="s">
        <v>1853</v>
      </c>
      <c r="D929" s="104">
        <v>0</v>
      </c>
      <c r="E929" s="104">
        <v>0</v>
      </c>
      <c r="F929" s="83" t="str">
        <f t="shared" si="17"/>
        <v>-</v>
      </c>
    </row>
    <row r="930" spans="1:6" s="1" customFormat="1" ht="12.75" customHeight="1" x14ac:dyDescent="0.2">
      <c r="A930" s="80" t="s">
        <v>1855</v>
      </c>
      <c r="B930" s="81" t="s">
        <v>1856</v>
      </c>
      <c r="C930" s="82" t="s">
        <v>1855</v>
      </c>
      <c r="D930" s="104">
        <v>0</v>
      </c>
      <c r="E930" s="104">
        <v>0</v>
      </c>
      <c r="F930" s="83" t="str">
        <f t="shared" si="17"/>
        <v>-</v>
      </c>
    </row>
    <row r="931" spans="1:6" s="1" customFormat="1" ht="12.75" customHeight="1" x14ac:dyDescent="0.2">
      <c r="A931" s="80" t="s">
        <v>1857</v>
      </c>
      <c r="B931" s="81" t="s">
        <v>1858</v>
      </c>
      <c r="C931" s="82" t="s">
        <v>1857</v>
      </c>
      <c r="D931" s="104">
        <v>0</v>
      </c>
      <c r="E931" s="104">
        <v>0</v>
      </c>
      <c r="F931" s="83" t="str">
        <f t="shared" si="17"/>
        <v>-</v>
      </c>
    </row>
    <row r="932" spans="1:6" s="1" customFormat="1" ht="12.75" customHeight="1" x14ac:dyDescent="0.2">
      <c r="A932" s="80" t="s">
        <v>1859</v>
      </c>
      <c r="B932" s="81" t="s">
        <v>1860</v>
      </c>
      <c r="C932" s="82" t="s">
        <v>1859</v>
      </c>
      <c r="D932" s="104">
        <v>0</v>
      </c>
      <c r="E932" s="104">
        <v>0</v>
      </c>
      <c r="F932" s="83" t="str">
        <f t="shared" si="17"/>
        <v>-</v>
      </c>
    </row>
    <row r="933" spans="1:6" s="1" customFormat="1" ht="12.75" customHeight="1" x14ac:dyDescent="0.2">
      <c r="A933" s="80" t="s">
        <v>1861</v>
      </c>
      <c r="B933" s="81" t="s">
        <v>1862</v>
      </c>
      <c r="C933" s="82" t="s">
        <v>1861</v>
      </c>
      <c r="D933" s="104">
        <v>0</v>
      </c>
      <c r="E933" s="104">
        <v>0</v>
      </c>
      <c r="F933" s="83" t="str">
        <f t="shared" si="17"/>
        <v>-</v>
      </c>
    </row>
    <row r="934" spans="1:6" s="1" customFormat="1" ht="12.75" customHeight="1" x14ac:dyDescent="0.2">
      <c r="A934" s="80" t="s">
        <v>1863</v>
      </c>
      <c r="B934" s="81" t="s">
        <v>1864</v>
      </c>
      <c r="C934" s="82" t="s">
        <v>1863</v>
      </c>
      <c r="D934" s="104">
        <v>0</v>
      </c>
      <c r="E934" s="104">
        <v>0</v>
      </c>
      <c r="F934" s="83" t="str">
        <f t="shared" si="17"/>
        <v>-</v>
      </c>
    </row>
    <row r="935" spans="1:6" s="1" customFormat="1" ht="12.75" customHeight="1" x14ac:dyDescent="0.2">
      <c r="A935" s="80" t="s">
        <v>1865</v>
      </c>
      <c r="B935" s="81" t="s">
        <v>1866</v>
      </c>
      <c r="C935" s="82" t="s">
        <v>1865</v>
      </c>
      <c r="D935" s="104">
        <v>0</v>
      </c>
      <c r="E935" s="104">
        <v>0</v>
      </c>
      <c r="F935" s="83" t="str">
        <f t="shared" si="17"/>
        <v>-</v>
      </c>
    </row>
    <row r="936" spans="1:6" s="1" customFormat="1" ht="12.75" customHeight="1" x14ac:dyDescent="0.2">
      <c r="A936" s="80" t="s">
        <v>1867</v>
      </c>
      <c r="B936" s="81" t="s">
        <v>1868</v>
      </c>
      <c r="C936" s="82" t="s">
        <v>1867</v>
      </c>
      <c r="D936" s="104">
        <v>0</v>
      </c>
      <c r="E936" s="104">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103" t="s">
        <v>1874</v>
      </c>
      <c r="C939" s="107" t="s">
        <v>1873</v>
      </c>
      <c r="D939" s="108">
        <v>0</v>
      </c>
      <c r="E939" s="108">
        <v>0</v>
      </c>
      <c r="F939" s="109" t="str">
        <f t="shared" si="17"/>
        <v>-</v>
      </c>
    </row>
    <row r="940" spans="1:6" s="1" customFormat="1" ht="12" customHeight="1" x14ac:dyDescent="0.2">
      <c r="A940" s="106" t="s">
        <v>1875</v>
      </c>
      <c r="B940" s="103" t="s">
        <v>1876</v>
      </c>
      <c r="C940" s="107" t="s">
        <v>1875</v>
      </c>
      <c r="D940" s="108">
        <v>0</v>
      </c>
      <c r="E940" s="108">
        <v>0</v>
      </c>
      <c r="F940" s="109" t="str">
        <f t="shared" si="17"/>
        <v>-</v>
      </c>
    </row>
    <row r="941" spans="1:6" s="1" customFormat="1" ht="12.75" customHeight="1" x14ac:dyDescent="0.2">
      <c r="A941" s="106" t="s">
        <v>1877</v>
      </c>
      <c r="B941" s="103"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80" t="s">
        <v>1881</v>
      </c>
      <c r="B943" s="103" t="s">
        <v>1882</v>
      </c>
      <c r="C943" s="82" t="s">
        <v>1881</v>
      </c>
      <c r="D943" s="104">
        <v>0</v>
      </c>
      <c r="E943" s="104">
        <v>0</v>
      </c>
      <c r="F943" s="83" t="str">
        <f t="shared" si="17"/>
        <v>-</v>
      </c>
    </row>
    <row r="944" spans="1:6" s="1" customFormat="1" ht="12.75" customHeight="1" x14ac:dyDescent="0.2">
      <c r="A944" s="80" t="s">
        <v>1883</v>
      </c>
      <c r="B944" s="81" t="s">
        <v>1884</v>
      </c>
      <c r="C944" s="82" t="s">
        <v>1883</v>
      </c>
      <c r="D944" s="104">
        <v>0</v>
      </c>
      <c r="E944" s="104">
        <v>0</v>
      </c>
      <c r="F944" s="83" t="str">
        <f t="shared" si="17"/>
        <v>-</v>
      </c>
    </row>
    <row r="945" spans="1:6" s="1" customFormat="1" ht="24" customHeight="1" x14ac:dyDescent="0.2">
      <c r="A945" s="80" t="s">
        <v>1885</v>
      </c>
      <c r="B945" s="81" t="s">
        <v>1886</v>
      </c>
      <c r="C945" s="82" t="s">
        <v>1885</v>
      </c>
      <c r="D945" s="104">
        <v>0</v>
      </c>
      <c r="E945" s="104">
        <v>0</v>
      </c>
      <c r="F945" s="83" t="str">
        <f t="shared" si="17"/>
        <v>-</v>
      </c>
    </row>
    <row r="946" spans="1:6" s="1" customFormat="1" ht="12.75" customHeight="1" x14ac:dyDescent="0.2">
      <c r="A946" s="80" t="s">
        <v>1887</v>
      </c>
      <c r="B946" s="81" t="s">
        <v>1888</v>
      </c>
      <c r="C946" s="82" t="s">
        <v>1887</v>
      </c>
      <c r="D946" s="104">
        <v>0</v>
      </c>
      <c r="E946" s="104">
        <v>0</v>
      </c>
      <c r="F946" s="83" t="str">
        <f t="shared" si="17"/>
        <v>-</v>
      </c>
    </row>
    <row r="947" spans="1:6" s="1" customFormat="1" ht="12.75" customHeight="1" x14ac:dyDescent="0.2">
      <c r="A947" s="80" t="s">
        <v>1889</v>
      </c>
      <c r="B947" s="81" t="s">
        <v>1890</v>
      </c>
      <c r="C947" s="82" t="s">
        <v>1889</v>
      </c>
      <c r="D947" s="104">
        <v>0</v>
      </c>
      <c r="E947" s="104">
        <v>0</v>
      </c>
      <c r="F947" s="83" t="str">
        <f t="shared" si="17"/>
        <v>-</v>
      </c>
    </row>
    <row r="948" spans="1:6" s="1" customFormat="1" ht="24" customHeight="1" x14ac:dyDescent="0.2">
      <c r="A948" s="80" t="s">
        <v>1891</v>
      </c>
      <c r="B948" s="81" t="s">
        <v>1892</v>
      </c>
      <c r="C948" s="82" t="s">
        <v>1891</v>
      </c>
      <c r="D948" s="104">
        <v>0</v>
      </c>
      <c r="E948" s="104">
        <v>0</v>
      </c>
      <c r="F948" s="83" t="str">
        <f t="shared" si="17"/>
        <v>-</v>
      </c>
    </row>
    <row r="949" spans="1:6" s="1" customFormat="1" ht="24" customHeight="1" x14ac:dyDescent="0.2">
      <c r="A949" s="80" t="s">
        <v>1893</v>
      </c>
      <c r="B949" s="81" t="s">
        <v>1894</v>
      </c>
      <c r="C949" s="82" t="s">
        <v>1893</v>
      </c>
      <c r="D949" s="104">
        <v>0</v>
      </c>
      <c r="E949" s="104">
        <v>0</v>
      </c>
      <c r="F949" s="83" t="str">
        <f t="shared" si="17"/>
        <v>-</v>
      </c>
    </row>
    <row r="950" spans="1:6" s="1" customFormat="1" ht="24" customHeight="1" x14ac:dyDescent="0.2">
      <c r="A950" s="80" t="s">
        <v>1895</v>
      </c>
      <c r="B950" s="105" t="s">
        <v>1896</v>
      </c>
      <c r="C950" s="82" t="s">
        <v>1895</v>
      </c>
      <c r="D950" s="104">
        <v>0</v>
      </c>
      <c r="E950" s="104">
        <v>0</v>
      </c>
      <c r="F950" s="83" t="str">
        <f t="shared" si="17"/>
        <v>-</v>
      </c>
    </row>
    <row r="951" spans="1:6" s="1" customFormat="1" ht="24" customHeight="1" x14ac:dyDescent="0.2">
      <c r="A951" s="80" t="s">
        <v>1897</v>
      </c>
      <c r="B951" s="81" t="s">
        <v>1898</v>
      </c>
      <c r="C951" s="82" t="s">
        <v>1897</v>
      </c>
      <c r="D951" s="104">
        <v>0</v>
      </c>
      <c r="E951" s="104">
        <v>0</v>
      </c>
      <c r="F951" s="83" t="str">
        <f t="shared" si="17"/>
        <v>-</v>
      </c>
    </row>
    <row r="952" spans="1:6" s="1" customFormat="1" ht="24" customHeight="1" x14ac:dyDescent="0.2">
      <c r="A952" s="80" t="s">
        <v>1899</v>
      </c>
      <c r="B952" s="81" t="s">
        <v>1900</v>
      </c>
      <c r="C952" s="82" t="s">
        <v>1899</v>
      </c>
      <c r="D952" s="104">
        <v>0</v>
      </c>
      <c r="E952" s="104">
        <v>0</v>
      </c>
      <c r="F952" s="83" t="str">
        <f t="shared" si="17"/>
        <v>-</v>
      </c>
    </row>
    <row r="953" spans="1:6" s="1" customFormat="1" ht="12.75" customHeight="1" x14ac:dyDescent="0.2">
      <c r="A953" s="80" t="s">
        <v>1901</v>
      </c>
      <c r="B953" s="81" t="s">
        <v>1902</v>
      </c>
      <c r="C953" s="82" t="s">
        <v>1901</v>
      </c>
      <c r="D953" s="104">
        <v>0</v>
      </c>
      <c r="E953" s="104">
        <v>0</v>
      </c>
      <c r="F953" s="83" t="str">
        <f t="shared" si="17"/>
        <v>-</v>
      </c>
    </row>
    <row r="954" spans="1:6" s="1" customFormat="1" ht="12.75" customHeight="1" x14ac:dyDescent="0.2">
      <c r="A954" s="80" t="s">
        <v>1903</v>
      </c>
      <c r="B954" s="81" t="s">
        <v>1904</v>
      </c>
      <c r="C954" s="82" t="s">
        <v>1903</v>
      </c>
      <c r="D954" s="104">
        <v>0</v>
      </c>
      <c r="E954" s="104">
        <v>0</v>
      </c>
      <c r="F954" s="83" t="str">
        <f t="shared" si="17"/>
        <v>-</v>
      </c>
    </row>
    <row r="955" spans="1:6" s="1" customFormat="1" ht="12.75" customHeight="1" x14ac:dyDescent="0.2">
      <c r="A955" s="80" t="s">
        <v>1905</v>
      </c>
      <c r="B955" s="81" t="s">
        <v>1906</v>
      </c>
      <c r="C955" s="82" t="s">
        <v>1905</v>
      </c>
      <c r="D955" s="104">
        <v>0</v>
      </c>
      <c r="E955" s="104">
        <v>0</v>
      </c>
      <c r="F955" s="83" t="str">
        <f t="shared" si="17"/>
        <v>-</v>
      </c>
    </row>
    <row r="956" spans="1:6" s="1" customFormat="1" ht="12.75" customHeight="1" x14ac:dyDescent="0.2">
      <c r="A956" s="80" t="s">
        <v>1907</v>
      </c>
      <c r="B956" s="81" t="s">
        <v>1908</v>
      </c>
      <c r="C956" s="82" t="s">
        <v>1907</v>
      </c>
      <c r="D956" s="104">
        <v>0</v>
      </c>
      <c r="E956" s="104">
        <v>0</v>
      </c>
      <c r="F956" s="83" t="str">
        <f t="shared" si="17"/>
        <v>-</v>
      </c>
    </row>
    <row r="957" spans="1:6" s="1" customFormat="1" ht="12.75" customHeight="1" x14ac:dyDescent="0.2">
      <c r="A957" s="80" t="s">
        <v>1909</v>
      </c>
      <c r="B957" s="81" t="s">
        <v>1910</v>
      </c>
      <c r="C957" s="82" t="s">
        <v>1909</v>
      </c>
      <c r="D957" s="104">
        <v>0</v>
      </c>
      <c r="E957" s="104">
        <v>0</v>
      </c>
      <c r="F957" s="83" t="str">
        <f t="shared" si="17"/>
        <v>-</v>
      </c>
    </row>
    <row r="958" spans="1:6" s="1" customFormat="1" ht="12.75" customHeight="1" x14ac:dyDescent="0.2">
      <c r="A958" s="80" t="s">
        <v>1911</v>
      </c>
      <c r="B958" s="81" t="s">
        <v>1912</v>
      </c>
      <c r="C958" s="82" t="s">
        <v>1911</v>
      </c>
      <c r="D958" s="104">
        <v>0</v>
      </c>
      <c r="E958" s="104">
        <v>0</v>
      </c>
      <c r="F958" s="83" t="str">
        <f t="shared" si="17"/>
        <v>-</v>
      </c>
    </row>
    <row r="959" spans="1:6" s="1" customFormat="1" ht="12.75" customHeight="1" x14ac:dyDescent="0.2">
      <c r="A959" s="80" t="s">
        <v>1913</v>
      </c>
      <c r="B959" s="81" t="s">
        <v>1914</v>
      </c>
      <c r="C959" s="82" t="s">
        <v>1913</v>
      </c>
      <c r="D959" s="104">
        <v>0</v>
      </c>
      <c r="E959" s="104">
        <v>0</v>
      </c>
      <c r="F959" s="83" t="str">
        <f t="shared" si="17"/>
        <v>-</v>
      </c>
    </row>
    <row r="960" spans="1:6" s="1" customFormat="1" ht="12.75" customHeight="1" x14ac:dyDescent="0.2">
      <c r="A960" s="80" t="s">
        <v>1915</v>
      </c>
      <c r="B960" s="81" t="s">
        <v>1916</v>
      </c>
      <c r="C960" s="82" t="s">
        <v>1915</v>
      </c>
      <c r="D960" s="104">
        <v>0</v>
      </c>
      <c r="E960" s="104">
        <v>0</v>
      </c>
      <c r="F960" s="83" t="str">
        <f t="shared" si="17"/>
        <v>-</v>
      </c>
    </row>
    <row r="961" spans="1:6" s="1" customFormat="1" ht="12.75" customHeight="1" x14ac:dyDescent="0.2">
      <c r="A961" s="80" t="s">
        <v>1917</v>
      </c>
      <c r="B961" s="81" t="s">
        <v>1918</v>
      </c>
      <c r="C961" s="82" t="s">
        <v>1917</v>
      </c>
      <c r="D961" s="104">
        <v>0</v>
      </c>
      <c r="E961" s="104">
        <v>0</v>
      </c>
      <c r="F961" s="83" t="str">
        <f t="shared" si="17"/>
        <v>-</v>
      </c>
    </row>
    <row r="962" spans="1:6" s="1" customFormat="1" ht="12.75" customHeight="1" x14ac:dyDescent="0.2">
      <c r="A962" s="80" t="s">
        <v>1919</v>
      </c>
      <c r="B962" s="81" t="s">
        <v>1920</v>
      </c>
      <c r="C962" s="82" t="s">
        <v>1919</v>
      </c>
      <c r="D962" s="104">
        <v>0</v>
      </c>
      <c r="E962" s="104">
        <v>0</v>
      </c>
      <c r="F962" s="83" t="str">
        <f t="shared" si="17"/>
        <v>-</v>
      </c>
    </row>
    <row r="963" spans="1:6" s="1" customFormat="1" ht="12.75" customHeight="1" x14ac:dyDescent="0.2">
      <c r="A963" s="80" t="s">
        <v>1921</v>
      </c>
      <c r="B963" s="81" t="s">
        <v>1922</v>
      </c>
      <c r="C963" s="82" t="s">
        <v>1921</v>
      </c>
      <c r="D963" s="104">
        <v>0</v>
      </c>
      <c r="E963" s="104">
        <v>0</v>
      </c>
      <c r="F963" s="83" t="str">
        <f t="shared" si="17"/>
        <v>-</v>
      </c>
    </row>
    <row r="964" spans="1:6" s="1" customFormat="1" ht="12.75" customHeight="1" x14ac:dyDescent="0.2">
      <c r="A964" s="80" t="s">
        <v>1923</v>
      </c>
      <c r="B964" s="81" t="s">
        <v>1924</v>
      </c>
      <c r="C964" s="82" t="s">
        <v>1923</v>
      </c>
      <c r="D964" s="104">
        <v>0</v>
      </c>
      <c r="E964" s="104">
        <v>0</v>
      </c>
      <c r="F964" s="83" t="str">
        <f t="shared" si="17"/>
        <v>-</v>
      </c>
    </row>
    <row r="965" spans="1:6" s="1" customFormat="1" ht="24" customHeight="1" x14ac:dyDescent="0.2">
      <c r="A965" s="80" t="s">
        <v>1925</v>
      </c>
      <c r="B965" s="103" t="s">
        <v>1926</v>
      </c>
      <c r="C965" s="82" t="s">
        <v>1925</v>
      </c>
      <c r="D965" s="104">
        <v>0</v>
      </c>
      <c r="E965" s="104">
        <v>0</v>
      </c>
      <c r="F965" s="83" t="str">
        <f t="shared" si="17"/>
        <v>-</v>
      </c>
    </row>
    <row r="966" spans="1:6" s="1" customFormat="1" ht="24" customHeight="1" x14ac:dyDescent="0.2">
      <c r="A966" s="106" t="s">
        <v>1927</v>
      </c>
      <c r="B966" s="103" t="s">
        <v>1928</v>
      </c>
      <c r="C966" s="107" t="s">
        <v>1927</v>
      </c>
      <c r="D966" s="108">
        <v>0</v>
      </c>
      <c r="E966" s="108">
        <v>0</v>
      </c>
      <c r="F966" s="109" t="str">
        <f t="shared" si="17"/>
        <v>-</v>
      </c>
    </row>
    <row r="967" spans="1:6" s="1" customFormat="1" ht="12" customHeight="1" x14ac:dyDescent="0.2">
      <c r="A967" s="106" t="s">
        <v>1929</v>
      </c>
      <c r="B967" s="103" t="s">
        <v>1930</v>
      </c>
      <c r="C967" s="107" t="s">
        <v>1929</v>
      </c>
      <c r="D967" s="108">
        <v>0</v>
      </c>
      <c r="E967" s="108">
        <v>0</v>
      </c>
      <c r="F967" s="109" t="str">
        <f t="shared" si="17"/>
        <v>-</v>
      </c>
    </row>
    <row r="968" spans="1:6" s="1" customFormat="1" ht="12" customHeight="1" x14ac:dyDescent="0.2">
      <c r="A968" s="106" t="s">
        <v>1931</v>
      </c>
      <c r="B968" s="103" t="s">
        <v>1932</v>
      </c>
      <c r="C968" s="107" t="s">
        <v>1931</v>
      </c>
      <c r="D968" s="108">
        <v>0</v>
      </c>
      <c r="E968" s="108">
        <v>0</v>
      </c>
      <c r="F968" s="109" t="str">
        <f t="shared" si="17"/>
        <v>-</v>
      </c>
    </row>
    <row r="969" spans="1:6" s="1" customFormat="1" ht="24" customHeight="1" x14ac:dyDescent="0.2">
      <c r="A969" s="106" t="s">
        <v>1933</v>
      </c>
      <c r="B969" s="103" t="s">
        <v>1934</v>
      </c>
      <c r="C969" s="107" t="s">
        <v>1933</v>
      </c>
      <c r="D969" s="108">
        <v>0</v>
      </c>
      <c r="E969" s="108">
        <v>0</v>
      </c>
      <c r="F969" s="109" t="str">
        <f t="shared" si="17"/>
        <v>-</v>
      </c>
    </row>
    <row r="970" spans="1:6" s="1" customFormat="1" ht="24" customHeight="1" x14ac:dyDescent="0.2">
      <c r="A970" s="80" t="s">
        <v>1935</v>
      </c>
      <c r="B970" s="103" t="s">
        <v>1936</v>
      </c>
      <c r="C970" s="82" t="s">
        <v>1935</v>
      </c>
      <c r="D970" s="104">
        <v>0</v>
      </c>
      <c r="E970" s="104">
        <v>0</v>
      </c>
      <c r="F970" s="83" t="str">
        <f t="shared" si="17"/>
        <v>-</v>
      </c>
    </row>
    <row r="971" spans="1:6" s="1" customFormat="1" ht="12.75" customHeight="1" x14ac:dyDescent="0.2">
      <c r="A971" s="80" t="s">
        <v>1937</v>
      </c>
      <c r="B971" s="103" t="s">
        <v>1938</v>
      </c>
      <c r="C971" s="82" t="s">
        <v>1937</v>
      </c>
      <c r="D971" s="104">
        <v>0</v>
      </c>
      <c r="E971" s="104">
        <v>0</v>
      </c>
      <c r="F971" s="83" t="str">
        <f t="shared" si="17"/>
        <v>-</v>
      </c>
    </row>
    <row r="972" spans="1:6" s="1" customFormat="1" ht="24" customHeight="1" x14ac:dyDescent="0.2">
      <c r="A972" s="80" t="s">
        <v>1939</v>
      </c>
      <c r="B972" s="103" t="s">
        <v>1940</v>
      </c>
      <c r="C972" s="82" t="s">
        <v>1939</v>
      </c>
      <c r="D972" s="104">
        <v>0</v>
      </c>
      <c r="E972" s="104">
        <v>0</v>
      </c>
      <c r="F972" s="83" t="str">
        <f t="shared" si="17"/>
        <v>-</v>
      </c>
    </row>
    <row r="973" spans="1:6" s="1" customFormat="1" ht="24" customHeight="1" x14ac:dyDescent="0.2">
      <c r="A973" s="80" t="s">
        <v>1941</v>
      </c>
      <c r="B973" s="110" t="s">
        <v>1942</v>
      </c>
      <c r="C973" s="82" t="s">
        <v>1941</v>
      </c>
      <c r="D973" s="104">
        <v>0</v>
      </c>
      <c r="E973" s="104">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103"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103" t="s">
        <v>1950</v>
      </c>
      <c r="C977" s="107" t="s">
        <v>1949</v>
      </c>
      <c r="D977" s="108">
        <v>0</v>
      </c>
      <c r="E977" s="108">
        <v>0</v>
      </c>
      <c r="F977" s="109" t="str">
        <f t="shared" si="18"/>
        <v>-</v>
      </c>
    </row>
    <row r="978" spans="1:6" s="1" customFormat="1" ht="24" customHeight="1" x14ac:dyDescent="0.2">
      <c r="A978" s="106" t="s">
        <v>1951</v>
      </c>
      <c r="B978" s="103"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103" t="s">
        <v>1956</v>
      </c>
      <c r="C980" s="107" t="s">
        <v>1955</v>
      </c>
      <c r="D980" s="108">
        <v>0</v>
      </c>
      <c r="E980" s="108">
        <v>0</v>
      </c>
      <c r="F980" s="109" t="str">
        <f t="shared" si="18"/>
        <v>-</v>
      </c>
    </row>
    <row r="981" spans="1:6" s="1" customFormat="1" ht="24" customHeight="1" x14ac:dyDescent="0.2">
      <c r="A981" s="106" t="s">
        <v>1957</v>
      </c>
      <c r="B981" s="103" t="s">
        <v>1958</v>
      </c>
      <c r="C981" s="107" t="s">
        <v>1957</v>
      </c>
      <c r="D981" s="108">
        <v>0</v>
      </c>
      <c r="E981" s="108">
        <v>0</v>
      </c>
      <c r="F981" s="109" t="str">
        <f t="shared" si="18"/>
        <v>-</v>
      </c>
    </row>
    <row r="982" spans="1:6" s="1" customFormat="1" ht="24" customHeight="1" x14ac:dyDescent="0.2">
      <c r="A982" s="106" t="s">
        <v>1959</v>
      </c>
      <c r="B982" s="103" t="s">
        <v>1960</v>
      </c>
      <c r="C982" s="107" t="s">
        <v>1959</v>
      </c>
      <c r="D982" s="108">
        <v>0</v>
      </c>
      <c r="E982" s="108">
        <v>0</v>
      </c>
      <c r="F982" s="109" t="str">
        <f t="shared" si="18"/>
        <v>-</v>
      </c>
    </row>
    <row r="983" spans="1:6" s="1" customFormat="1" ht="24" customHeight="1" x14ac:dyDescent="0.2">
      <c r="A983" s="106" t="s">
        <v>1961</v>
      </c>
      <c r="B983" s="103" t="s">
        <v>1962</v>
      </c>
      <c r="C983" s="107" t="s">
        <v>1961</v>
      </c>
      <c r="D983" s="108">
        <v>0</v>
      </c>
      <c r="E983" s="108">
        <v>0</v>
      </c>
      <c r="F983" s="109" t="str">
        <f t="shared" si="18"/>
        <v>-</v>
      </c>
    </row>
    <row r="984" spans="1:6" s="1" customFormat="1" ht="24" customHeight="1" x14ac:dyDescent="0.2">
      <c r="A984" s="106" t="s">
        <v>1963</v>
      </c>
      <c r="B984" s="103" t="s">
        <v>1964</v>
      </c>
      <c r="C984" s="107" t="s">
        <v>1963</v>
      </c>
      <c r="D984" s="108">
        <v>0</v>
      </c>
      <c r="E984" s="108">
        <v>0</v>
      </c>
      <c r="F984" s="109" t="str">
        <f t="shared" si="18"/>
        <v>-</v>
      </c>
    </row>
    <row r="985" spans="1:6" s="1" customFormat="1" ht="24" customHeight="1" x14ac:dyDescent="0.2">
      <c r="A985" s="106" t="s">
        <v>1965</v>
      </c>
      <c r="B985" s="103" t="s">
        <v>1966</v>
      </c>
      <c r="C985" s="107" t="s">
        <v>1965</v>
      </c>
      <c r="D985" s="108">
        <v>0</v>
      </c>
      <c r="E985" s="108">
        <v>0</v>
      </c>
      <c r="F985" s="109" t="str">
        <f t="shared" si="18"/>
        <v>-</v>
      </c>
    </row>
    <row r="986" spans="1:6" s="1" customFormat="1" ht="24" customHeight="1" x14ac:dyDescent="0.2">
      <c r="A986" s="106" t="s">
        <v>1967</v>
      </c>
      <c r="B986" s="103" t="s">
        <v>1968</v>
      </c>
      <c r="C986" s="107" t="s">
        <v>1967</v>
      </c>
      <c r="D986" s="108">
        <v>0</v>
      </c>
      <c r="E986" s="108">
        <v>0</v>
      </c>
      <c r="F986" s="109" t="str">
        <f t="shared" si="18"/>
        <v>-</v>
      </c>
    </row>
    <row r="987" spans="1:6" s="1" customFormat="1" ht="24" customHeight="1" x14ac:dyDescent="0.2">
      <c r="A987" s="106" t="s">
        <v>1969</v>
      </c>
      <c r="B987" s="103" t="s">
        <v>1970</v>
      </c>
      <c r="C987" s="107" t="s">
        <v>1969</v>
      </c>
      <c r="D987" s="108">
        <v>0</v>
      </c>
      <c r="E987" s="108">
        <v>0</v>
      </c>
      <c r="F987" s="109" t="str">
        <f t="shared" si="18"/>
        <v>-</v>
      </c>
    </row>
    <row r="988" spans="1:6" s="1" customFormat="1" ht="12" customHeight="1" x14ac:dyDescent="0.2">
      <c r="A988" s="106" t="s">
        <v>1971</v>
      </c>
      <c r="B988" s="103"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103" t="s">
        <v>1980</v>
      </c>
      <c r="C992" s="107" t="s">
        <v>1979</v>
      </c>
      <c r="D992" s="108">
        <v>0</v>
      </c>
      <c r="E992" s="108">
        <v>0</v>
      </c>
      <c r="F992" s="109" t="str">
        <f t="shared" si="18"/>
        <v>-</v>
      </c>
    </row>
    <row r="993" spans="1:6" s="1" customFormat="1" ht="12.75" customHeight="1" x14ac:dyDescent="0.2">
      <c r="A993" s="106" t="s">
        <v>1981</v>
      </c>
      <c r="B993" s="103" t="s">
        <v>1982</v>
      </c>
      <c r="C993" s="107" t="s">
        <v>1981</v>
      </c>
      <c r="D993" s="108">
        <v>0</v>
      </c>
      <c r="E993" s="108">
        <v>0</v>
      </c>
      <c r="F993" s="109" t="str">
        <f t="shared" si="18"/>
        <v>-</v>
      </c>
    </row>
    <row r="994" spans="1:6" s="1" customFormat="1" ht="24" customHeight="1" x14ac:dyDescent="0.2">
      <c r="A994" s="106" t="s">
        <v>1983</v>
      </c>
      <c r="B994" s="103" t="s">
        <v>1984</v>
      </c>
      <c r="C994" s="107" t="s">
        <v>1983</v>
      </c>
      <c r="D994" s="108">
        <v>0</v>
      </c>
      <c r="E994" s="108">
        <v>0</v>
      </c>
      <c r="F994" s="109" t="str">
        <f t="shared" si="18"/>
        <v>-</v>
      </c>
    </row>
    <row r="995" spans="1:6" s="1" customFormat="1" ht="12.75" customHeight="1" x14ac:dyDescent="0.2">
      <c r="A995" s="106" t="s">
        <v>1985</v>
      </c>
      <c r="B995" s="103" t="s">
        <v>1986</v>
      </c>
      <c r="C995" s="107" t="s">
        <v>1985</v>
      </c>
      <c r="D995" s="108">
        <v>0</v>
      </c>
      <c r="E995" s="108">
        <v>0</v>
      </c>
      <c r="F995" s="109" t="str">
        <f t="shared" si="18"/>
        <v>-</v>
      </c>
    </row>
    <row r="996" spans="1:6" s="1" customFormat="1" ht="12.75" customHeight="1" x14ac:dyDescent="0.2">
      <c r="A996" s="106" t="s">
        <v>1987</v>
      </c>
      <c r="B996" s="103" t="s">
        <v>1988</v>
      </c>
      <c r="C996" s="107" t="s">
        <v>1987</v>
      </c>
      <c r="D996" s="108">
        <v>0</v>
      </c>
      <c r="E996" s="108">
        <v>0</v>
      </c>
      <c r="F996" s="109" t="str">
        <f t="shared" si="18"/>
        <v>-</v>
      </c>
    </row>
    <row r="997" spans="1:6" s="1" customFormat="1" ht="12.75" customHeight="1" x14ac:dyDescent="0.2">
      <c r="A997" s="106" t="s">
        <v>1989</v>
      </c>
      <c r="B997" s="103" t="s">
        <v>1990</v>
      </c>
      <c r="C997" s="107" t="s">
        <v>1989</v>
      </c>
      <c r="D997" s="108">
        <v>0</v>
      </c>
      <c r="E997" s="108">
        <v>0</v>
      </c>
      <c r="F997" s="109" t="str">
        <f t="shared" si="18"/>
        <v>-</v>
      </c>
    </row>
    <row r="998" spans="1:6" s="1" customFormat="1" ht="12.75" customHeight="1" x14ac:dyDescent="0.2">
      <c r="A998" s="106" t="s">
        <v>1991</v>
      </c>
      <c r="B998" s="103" t="s">
        <v>1992</v>
      </c>
      <c r="C998" s="107" t="s">
        <v>1991</v>
      </c>
      <c r="D998" s="108">
        <v>0</v>
      </c>
      <c r="E998" s="108">
        <v>0</v>
      </c>
      <c r="F998" s="109" t="str">
        <f t="shared" si="18"/>
        <v>-</v>
      </c>
    </row>
    <row r="999" spans="1:6" s="1" customFormat="1" ht="12.75" customHeight="1" x14ac:dyDescent="0.2">
      <c r="A999" s="106" t="s">
        <v>1993</v>
      </c>
      <c r="B999" s="103" t="s">
        <v>1994</v>
      </c>
      <c r="C999" s="107" t="s">
        <v>1993</v>
      </c>
      <c r="D999" s="108">
        <v>0</v>
      </c>
      <c r="E999" s="108">
        <v>0</v>
      </c>
      <c r="F999" s="109" t="str">
        <f t="shared" si="18"/>
        <v>-</v>
      </c>
    </row>
    <row r="1000" spans="1:6" s="1" customFormat="1" ht="12.75" customHeight="1" x14ac:dyDescent="0.2">
      <c r="A1000" s="106" t="s">
        <v>1995</v>
      </c>
      <c r="B1000" s="103" t="s">
        <v>1996</v>
      </c>
      <c r="C1000" s="107" t="s">
        <v>1995</v>
      </c>
      <c r="D1000" s="108">
        <v>0</v>
      </c>
      <c r="E1000" s="108">
        <v>0</v>
      </c>
      <c r="F1000" s="109" t="str">
        <f t="shared" si="18"/>
        <v>-</v>
      </c>
    </row>
    <row r="1001" spans="1:6" s="1" customFormat="1" ht="12.75" customHeight="1" x14ac:dyDescent="0.2">
      <c r="A1001" s="106" t="s">
        <v>1997</v>
      </c>
      <c r="B1001" s="103" t="s">
        <v>1998</v>
      </c>
      <c r="C1001" s="107" t="s">
        <v>1997</v>
      </c>
      <c r="D1001" s="108">
        <v>0</v>
      </c>
      <c r="E1001" s="108">
        <v>0</v>
      </c>
      <c r="F1001" s="109" t="str">
        <f t="shared" si="18"/>
        <v>-</v>
      </c>
    </row>
    <row r="1002" spans="1:6" s="1" customFormat="1" ht="12.75" customHeight="1" x14ac:dyDescent="0.2">
      <c r="A1002" s="106" t="s">
        <v>1999</v>
      </c>
      <c r="B1002" s="103" t="s">
        <v>2000</v>
      </c>
      <c r="C1002" s="107" t="s">
        <v>1999</v>
      </c>
      <c r="D1002" s="108">
        <v>0</v>
      </c>
      <c r="E1002" s="108">
        <v>0</v>
      </c>
      <c r="F1002" s="109" t="str">
        <f t="shared" si="18"/>
        <v>-</v>
      </c>
    </row>
    <row r="1003" spans="1:6" s="1" customFormat="1" ht="24" customHeight="1" x14ac:dyDescent="0.2">
      <c r="A1003" s="106" t="s">
        <v>2001</v>
      </c>
      <c r="B1003" s="103" t="s">
        <v>2002</v>
      </c>
      <c r="C1003" s="107" t="s">
        <v>2001</v>
      </c>
      <c r="D1003" s="108">
        <v>0</v>
      </c>
      <c r="E1003" s="108">
        <v>0</v>
      </c>
      <c r="F1003" s="109" t="str">
        <f t="shared" si="18"/>
        <v>-</v>
      </c>
    </row>
    <row r="1004" spans="1:6" s="1" customFormat="1" ht="24" customHeight="1" x14ac:dyDescent="0.2">
      <c r="A1004" s="106" t="s">
        <v>2003</v>
      </c>
      <c r="B1004" s="103" t="s">
        <v>2004</v>
      </c>
      <c r="C1004" s="107" t="s">
        <v>2003</v>
      </c>
      <c r="D1004" s="108">
        <v>0</v>
      </c>
      <c r="E1004" s="108">
        <v>0</v>
      </c>
      <c r="F1004" s="109" t="str">
        <f t="shared" si="18"/>
        <v>-</v>
      </c>
    </row>
    <row r="1005" spans="1:6" s="1" customFormat="1" ht="24" customHeight="1" x14ac:dyDescent="0.2">
      <c r="A1005" s="106" t="s">
        <v>2005</v>
      </c>
      <c r="B1005" s="103" t="s">
        <v>2006</v>
      </c>
      <c r="C1005" s="107" t="s">
        <v>2005</v>
      </c>
      <c r="D1005" s="108">
        <v>0</v>
      </c>
      <c r="E1005" s="108">
        <v>0</v>
      </c>
      <c r="F1005" s="109" t="str">
        <f t="shared" si="18"/>
        <v>-</v>
      </c>
    </row>
    <row r="1006" spans="1:6" s="1" customFormat="1" ht="24" customHeight="1" x14ac:dyDescent="0.2">
      <c r="A1006" s="106" t="s">
        <v>2007</v>
      </c>
      <c r="B1006" s="103" t="s">
        <v>2008</v>
      </c>
      <c r="C1006" s="107" t="s">
        <v>2007</v>
      </c>
      <c r="D1006" s="108">
        <v>0</v>
      </c>
      <c r="E1006" s="108">
        <v>0</v>
      </c>
      <c r="F1006" s="109" t="str">
        <f t="shared" si="18"/>
        <v>-</v>
      </c>
    </row>
    <row r="1007" spans="1:6" s="1" customFormat="1" ht="24" customHeight="1" x14ac:dyDescent="0.2">
      <c r="A1007" s="106" t="s">
        <v>2009</v>
      </c>
      <c r="B1007" s="103" t="s">
        <v>2010</v>
      </c>
      <c r="C1007" s="107" t="s">
        <v>2009</v>
      </c>
      <c r="D1007" s="108">
        <v>0</v>
      </c>
      <c r="E1007" s="108">
        <v>0</v>
      </c>
      <c r="F1007" s="109" t="str">
        <f t="shared" si="18"/>
        <v>-</v>
      </c>
    </row>
    <row r="1008" spans="1:6" s="1" customFormat="1" ht="24" customHeight="1" x14ac:dyDescent="0.2">
      <c r="A1008" s="106" t="s">
        <v>2011</v>
      </c>
      <c r="B1008" s="103" t="s">
        <v>2012</v>
      </c>
      <c r="C1008" s="107" t="s">
        <v>2011</v>
      </c>
      <c r="D1008" s="108">
        <v>0</v>
      </c>
      <c r="E1008" s="108">
        <v>0</v>
      </c>
      <c r="F1008" s="109" t="str">
        <f t="shared" si="18"/>
        <v>-</v>
      </c>
    </row>
    <row r="1009" spans="1:6" s="1" customFormat="1" ht="24" customHeight="1" x14ac:dyDescent="0.2">
      <c r="A1009" s="122" t="s">
        <v>2013</v>
      </c>
      <c r="B1009" s="103" t="s">
        <v>2014</v>
      </c>
      <c r="C1009" s="123" t="s">
        <v>2013</v>
      </c>
      <c r="D1009" s="124">
        <v>0</v>
      </c>
      <c r="E1009" s="124">
        <v>0</v>
      </c>
      <c r="F1009" s="125" t="str">
        <f t="shared" si="18"/>
        <v>-</v>
      </c>
    </row>
    <row r="1010" spans="1:6" s="1" customFormat="1" ht="20.100000000000001" customHeight="1" x14ac:dyDescent="0.2">
      <c r="A1010" s="339" t="s">
        <v>2015</v>
      </c>
      <c r="B1010" s="34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103" t="s">
        <v>2022</v>
      </c>
      <c r="C1013" s="107" t="s">
        <v>2021</v>
      </c>
      <c r="D1013" s="138">
        <v>0</v>
      </c>
      <c r="E1013" s="138">
        <v>0</v>
      </c>
      <c r="F1013" s="109" t="str">
        <f t="shared" si="19"/>
        <v>-</v>
      </c>
    </row>
    <row r="1014" spans="1:6" s="1" customFormat="1" ht="24" customHeight="1" x14ac:dyDescent="0.2">
      <c r="A1014" s="106" t="s">
        <v>2023</v>
      </c>
      <c r="B1014" s="103" t="s">
        <v>2024</v>
      </c>
      <c r="C1014" s="107" t="s">
        <v>2023</v>
      </c>
      <c r="D1014" s="138">
        <v>0</v>
      </c>
      <c r="E1014" s="138">
        <v>0</v>
      </c>
      <c r="F1014" s="109" t="str">
        <f t="shared" si="19"/>
        <v>-</v>
      </c>
    </row>
    <row r="1015" spans="1:6" s="1" customFormat="1" ht="24" customHeight="1" x14ac:dyDescent="0.2">
      <c r="A1015" s="106" t="s">
        <v>2025</v>
      </c>
      <c r="B1015" s="103" t="s">
        <v>2026</v>
      </c>
      <c r="C1015" s="107" t="s">
        <v>2025</v>
      </c>
      <c r="D1015" s="138">
        <v>0</v>
      </c>
      <c r="E1015" s="138">
        <v>0</v>
      </c>
      <c r="F1015" s="109" t="str">
        <f t="shared" si="19"/>
        <v>-</v>
      </c>
    </row>
    <row r="1016" spans="1:6" s="1" customFormat="1" ht="12.75" customHeight="1" x14ac:dyDescent="0.2">
      <c r="A1016" s="106" t="s">
        <v>2027</v>
      </c>
      <c r="B1016" s="103" t="s">
        <v>2028</v>
      </c>
      <c r="C1016" s="107" t="s">
        <v>2027</v>
      </c>
      <c r="D1016" s="138">
        <v>0</v>
      </c>
      <c r="E1016" s="138">
        <v>0</v>
      </c>
      <c r="F1016" s="109" t="str">
        <f t="shared" si="19"/>
        <v>-</v>
      </c>
    </row>
    <row r="1017" spans="1:6" s="1" customFormat="1" ht="36" customHeight="1" x14ac:dyDescent="0.2">
      <c r="A1017" s="106" t="s">
        <v>2029</v>
      </c>
      <c r="B1017" s="103" t="s">
        <v>2030</v>
      </c>
      <c r="C1017" s="107" t="s">
        <v>2031</v>
      </c>
      <c r="D1017" s="138">
        <v>0</v>
      </c>
      <c r="E1017" s="138">
        <v>0</v>
      </c>
      <c r="F1017" s="109" t="str">
        <f t="shared" si="19"/>
        <v>-</v>
      </c>
    </row>
    <row r="1018" spans="1:6" s="1" customFormat="1" ht="12.75" customHeight="1" x14ac:dyDescent="0.2">
      <c r="A1018" s="106" t="s">
        <v>2032</v>
      </c>
      <c r="B1018" s="103"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r:id="rId1"/>
  <headerFooter>
    <oddFooter>&amp;RStranica: &amp;P od &amp;N</oddFooter>
  </headerFooter>
  <rowBreaks count="4" manualBreakCount="4">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105" t="s">
        <v>2763</v>
      </c>
      <c r="C6" s="212" t="s">
        <v>2044</v>
      </c>
      <c r="D6" s="79">
        <f>SUM(D7:D9)</f>
        <v>0</v>
      </c>
      <c r="E6" s="79">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81" t="s">
        <v>2765</v>
      </c>
      <c r="C7" s="212" t="s">
        <v>2764</v>
      </c>
      <c r="D7" s="104"/>
      <c r="E7" s="104"/>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81" t="s">
        <v>2767</v>
      </c>
      <c r="C8" s="212" t="s">
        <v>2766</v>
      </c>
      <c r="D8" s="104"/>
      <c r="E8" s="104"/>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81" t="s">
        <v>2769</v>
      </c>
      <c r="C9" s="212" t="s">
        <v>2768</v>
      </c>
      <c r="D9" s="104"/>
      <c r="E9" s="104"/>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81" t="s">
        <v>2770</v>
      </c>
      <c r="C10" s="212" t="s">
        <v>2046</v>
      </c>
      <c r="D10" s="79">
        <f>SUM(D11:D12)</f>
        <v>0</v>
      </c>
      <c r="E10" s="79">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81" t="s">
        <v>2772</v>
      </c>
      <c r="C11" s="212" t="s">
        <v>2771</v>
      </c>
      <c r="D11" s="104"/>
      <c r="E11" s="104"/>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81" t="s">
        <v>2774</v>
      </c>
      <c r="C12" s="212" t="s">
        <v>2773</v>
      </c>
      <c r="D12" s="104"/>
      <c r="E12" s="104"/>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81" t="s">
        <v>2776</v>
      </c>
      <c r="C13" s="212" t="s">
        <v>2775</v>
      </c>
      <c r="D13" s="79">
        <f>SUM(D14:D16)</f>
        <v>0</v>
      </c>
      <c r="E13" s="79">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81" t="s">
        <v>2778</v>
      </c>
      <c r="C14" s="212" t="s">
        <v>2777</v>
      </c>
      <c r="D14" s="104"/>
      <c r="E14" s="104"/>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81" t="s">
        <v>2780</v>
      </c>
      <c r="C15" s="212" t="s">
        <v>2779</v>
      </c>
      <c r="D15" s="104"/>
      <c r="E15" s="104"/>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81" t="s">
        <v>2782</v>
      </c>
      <c r="C16" s="212" t="s">
        <v>2781</v>
      </c>
      <c r="D16" s="104"/>
      <c r="E16" s="104"/>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81" t="s">
        <v>2784</v>
      </c>
      <c r="C17" s="212" t="s">
        <v>2783</v>
      </c>
      <c r="D17" s="104"/>
      <c r="E17" s="104"/>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81" t="s">
        <v>2786</v>
      </c>
      <c r="C18" s="212" t="s">
        <v>2785</v>
      </c>
      <c r="D18" s="104"/>
      <c r="E18" s="104"/>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81" t="s">
        <v>2788</v>
      </c>
      <c r="C19" s="212" t="s">
        <v>2787</v>
      </c>
      <c r="D19" s="104"/>
      <c r="E19" s="104"/>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81" t="s">
        <v>2790</v>
      </c>
      <c r="C20" s="212" t="s">
        <v>2789</v>
      </c>
      <c r="D20" s="104"/>
      <c r="E20" s="104"/>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81" t="s">
        <v>2792</v>
      </c>
      <c r="C21" s="212" t="s">
        <v>2791</v>
      </c>
      <c r="D21" s="104"/>
      <c r="E21" s="104"/>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81" t="s">
        <v>2793</v>
      </c>
      <c r="C22" s="212" t="s">
        <v>2050</v>
      </c>
      <c r="D22" s="79">
        <f>SUM(D23:D27)</f>
        <v>0</v>
      </c>
      <c r="E22" s="79">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81" t="s">
        <v>2795</v>
      </c>
      <c r="C23" s="212" t="s">
        <v>2794</v>
      </c>
      <c r="D23" s="104"/>
      <c r="E23" s="104"/>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81" t="s">
        <v>2797</v>
      </c>
      <c r="C24" s="212" t="s">
        <v>2796</v>
      </c>
      <c r="D24" s="104"/>
      <c r="E24" s="104"/>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81" t="s">
        <v>2799</v>
      </c>
      <c r="C25" s="212" t="s">
        <v>2798</v>
      </c>
      <c r="D25" s="104"/>
      <c r="E25" s="104"/>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81" t="s">
        <v>2801</v>
      </c>
      <c r="C26" s="212" t="s">
        <v>2800</v>
      </c>
      <c r="D26" s="104"/>
      <c r="E26" s="104"/>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81" t="s">
        <v>2803</v>
      </c>
      <c r="C27" s="212" t="s">
        <v>2802</v>
      </c>
      <c r="D27" s="104"/>
      <c r="E27" s="104"/>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81" t="s">
        <v>2804</v>
      </c>
      <c r="C28" s="212" t="s">
        <v>2105</v>
      </c>
      <c r="D28" s="79">
        <f>SUM(D29:D34)</f>
        <v>0</v>
      </c>
      <c r="E28" s="79">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81" t="s">
        <v>2806</v>
      </c>
      <c r="C29" s="212" t="s">
        <v>2805</v>
      </c>
      <c r="D29" s="104"/>
      <c r="E29" s="104"/>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81" t="s">
        <v>2808</v>
      </c>
      <c r="C30" s="212" t="s">
        <v>2807</v>
      </c>
      <c r="D30" s="104"/>
      <c r="E30" s="104"/>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81" t="s">
        <v>2810</v>
      </c>
      <c r="C31" s="212" t="s">
        <v>2809</v>
      </c>
      <c r="D31" s="104"/>
      <c r="E31" s="104"/>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81" t="s">
        <v>2812</v>
      </c>
      <c r="C32" s="212" t="s">
        <v>2811</v>
      </c>
      <c r="D32" s="104"/>
      <c r="E32" s="104"/>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81" t="s">
        <v>2814</v>
      </c>
      <c r="C33" s="212" t="s">
        <v>2813</v>
      </c>
      <c r="D33" s="104"/>
      <c r="E33" s="104"/>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81" t="s">
        <v>2816</v>
      </c>
      <c r="C34" s="212" t="s">
        <v>2815</v>
      </c>
      <c r="D34" s="104"/>
      <c r="E34" s="104"/>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81" t="s">
        <v>2817</v>
      </c>
      <c r="C35" s="212" t="s">
        <v>2107</v>
      </c>
      <c r="D35" s="79">
        <f>D36+D39+D43+D50+D54+D60+D61+D66+D74</f>
        <v>0</v>
      </c>
      <c r="E35" s="79">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81" t="s">
        <v>2818</v>
      </c>
      <c r="C36" s="212" t="s">
        <v>2109</v>
      </c>
      <c r="D36" s="79">
        <f>SUM(D37:D38)</f>
        <v>0</v>
      </c>
      <c r="E36" s="79">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81" t="s">
        <v>2820</v>
      </c>
      <c r="C37" s="212" t="s">
        <v>2819</v>
      </c>
      <c r="D37" s="104"/>
      <c r="E37" s="104"/>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81" t="s">
        <v>2822</v>
      </c>
      <c r="C38" s="212" t="s">
        <v>2821</v>
      </c>
      <c r="D38" s="104"/>
      <c r="E38" s="104"/>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81" t="s">
        <v>2823</v>
      </c>
      <c r="C39" s="212" t="s">
        <v>2111</v>
      </c>
      <c r="D39" s="79">
        <f>SUM(D40:D42)</f>
        <v>0</v>
      </c>
      <c r="E39" s="79">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81" t="s">
        <v>2825</v>
      </c>
      <c r="C40" s="212" t="s">
        <v>2824</v>
      </c>
      <c r="D40" s="104"/>
      <c r="E40" s="104"/>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81" t="s">
        <v>2827</v>
      </c>
      <c r="C41" s="212" t="s">
        <v>2826</v>
      </c>
      <c r="D41" s="104"/>
      <c r="E41" s="104"/>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81" t="s">
        <v>2829</v>
      </c>
      <c r="C42" s="212" t="s">
        <v>2828</v>
      </c>
      <c r="D42" s="104"/>
      <c r="E42" s="104"/>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81" t="s">
        <v>2831</v>
      </c>
      <c r="C43" s="212" t="s">
        <v>2830</v>
      </c>
      <c r="D43" s="79">
        <f>SUM(D44:D49)</f>
        <v>0</v>
      </c>
      <c r="E43" s="79">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81" t="s">
        <v>2833</v>
      </c>
      <c r="C44" s="212" t="s">
        <v>2832</v>
      </c>
      <c r="D44" s="104"/>
      <c r="E44" s="104"/>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81" t="s">
        <v>2835</v>
      </c>
      <c r="C45" s="212" t="s">
        <v>2834</v>
      </c>
      <c r="D45" s="104"/>
      <c r="E45" s="104"/>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81" t="s">
        <v>2837</v>
      </c>
      <c r="C46" s="212" t="s">
        <v>2836</v>
      </c>
      <c r="D46" s="104"/>
      <c r="E46" s="104"/>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81" t="s">
        <v>2839</v>
      </c>
      <c r="C47" s="212" t="s">
        <v>2838</v>
      </c>
      <c r="D47" s="104"/>
      <c r="E47" s="104"/>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81" t="s">
        <v>2841</v>
      </c>
      <c r="C48" s="212" t="s">
        <v>2840</v>
      </c>
      <c r="D48" s="104"/>
      <c r="E48" s="104"/>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81" t="s">
        <v>2843</v>
      </c>
      <c r="C49" s="212" t="s">
        <v>2842</v>
      </c>
      <c r="D49" s="104"/>
      <c r="E49" s="104"/>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81" t="s">
        <v>2845</v>
      </c>
      <c r="C50" s="212" t="s">
        <v>2844</v>
      </c>
      <c r="D50" s="79">
        <f>SUM(D51:D53)</f>
        <v>0</v>
      </c>
      <c r="E50" s="79">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81" t="s">
        <v>2847</v>
      </c>
      <c r="C51" s="212" t="s">
        <v>2846</v>
      </c>
      <c r="D51" s="104"/>
      <c r="E51" s="104"/>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81" t="s">
        <v>2849</v>
      </c>
      <c r="C52" s="212" t="s">
        <v>2848</v>
      </c>
      <c r="D52" s="104"/>
      <c r="E52" s="104"/>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81" t="s">
        <v>2851</v>
      </c>
      <c r="C53" s="212" t="s">
        <v>2850</v>
      </c>
      <c r="D53" s="104"/>
      <c r="E53" s="104"/>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81" t="s">
        <v>2853</v>
      </c>
      <c r="C54" s="212" t="s">
        <v>2852</v>
      </c>
      <c r="D54" s="79">
        <f>SUM(D55:D59)</f>
        <v>0</v>
      </c>
      <c r="E54" s="79">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81" t="s">
        <v>2855</v>
      </c>
      <c r="C55" s="212" t="s">
        <v>2854</v>
      </c>
      <c r="D55" s="104"/>
      <c r="E55" s="104"/>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81" t="s">
        <v>2857</v>
      </c>
      <c r="C56" s="212" t="s">
        <v>2856</v>
      </c>
      <c r="D56" s="104"/>
      <c r="E56" s="104"/>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81" t="s">
        <v>2859</v>
      </c>
      <c r="C57" s="212" t="s">
        <v>2858</v>
      </c>
      <c r="D57" s="104"/>
      <c r="E57" s="104"/>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81" t="s">
        <v>2861</v>
      </c>
      <c r="C58" s="212" t="s">
        <v>2860</v>
      </c>
      <c r="D58" s="104"/>
      <c r="E58" s="104"/>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81" t="s">
        <v>2863</v>
      </c>
      <c r="C59" s="212" t="s">
        <v>2862</v>
      </c>
      <c r="D59" s="104"/>
      <c r="E59" s="104"/>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81" t="s">
        <v>2865</v>
      </c>
      <c r="C60" s="212" t="s">
        <v>2864</v>
      </c>
      <c r="D60" s="104"/>
      <c r="E60" s="104"/>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81" t="s">
        <v>2867</v>
      </c>
      <c r="C61" s="212" t="s">
        <v>2866</v>
      </c>
      <c r="D61" s="79">
        <f>SUM(D62:D65)</f>
        <v>0</v>
      </c>
      <c r="E61" s="79">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81" t="s">
        <v>2869</v>
      </c>
      <c r="C62" s="212" t="s">
        <v>2868</v>
      </c>
      <c r="D62" s="104"/>
      <c r="E62" s="104"/>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81" t="s">
        <v>2871</v>
      </c>
      <c r="C63" s="212" t="s">
        <v>2870</v>
      </c>
      <c r="D63" s="104"/>
      <c r="E63" s="104"/>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81" t="s">
        <v>2873</v>
      </c>
      <c r="C64" s="212" t="s">
        <v>2872</v>
      </c>
      <c r="D64" s="104"/>
      <c r="E64" s="104"/>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81" t="s">
        <v>2875</v>
      </c>
      <c r="C65" s="212" t="s">
        <v>2874</v>
      </c>
      <c r="D65" s="104"/>
      <c r="E65" s="104"/>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81" t="s">
        <v>2877</v>
      </c>
      <c r="C66" s="212" t="s">
        <v>2876</v>
      </c>
      <c r="D66" s="79">
        <f>SUM(D67:D73)</f>
        <v>0</v>
      </c>
      <c r="E66" s="79">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81" t="s">
        <v>2879</v>
      </c>
      <c r="C67" s="212" t="s">
        <v>2878</v>
      </c>
      <c r="D67" s="104"/>
      <c r="E67" s="104"/>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81" t="s">
        <v>2881</v>
      </c>
      <c r="C68" s="212" t="s">
        <v>2880</v>
      </c>
      <c r="D68" s="104"/>
      <c r="E68" s="104"/>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81" t="s">
        <v>2883</v>
      </c>
      <c r="C69" s="212" t="s">
        <v>2882</v>
      </c>
      <c r="D69" s="104"/>
      <c r="E69" s="104"/>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81" t="s">
        <v>2885</v>
      </c>
      <c r="C70" s="212" t="s">
        <v>2884</v>
      </c>
      <c r="D70" s="104"/>
      <c r="E70" s="104"/>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81" t="s">
        <v>2887</v>
      </c>
      <c r="C71" s="212" t="s">
        <v>2886</v>
      </c>
      <c r="D71" s="104"/>
      <c r="E71" s="104"/>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81" t="s">
        <v>2889</v>
      </c>
      <c r="C72" s="212" t="s">
        <v>2888</v>
      </c>
      <c r="D72" s="104"/>
      <c r="E72" s="104"/>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81" t="s">
        <v>2891</v>
      </c>
      <c r="C73" s="212" t="s">
        <v>2890</v>
      </c>
      <c r="D73" s="104"/>
      <c r="E73" s="104"/>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81" t="s">
        <v>2892</v>
      </c>
      <c r="C74" s="212" t="s">
        <v>2113</v>
      </c>
      <c r="D74" s="104"/>
      <c r="E74" s="104"/>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81" t="s">
        <v>2893</v>
      </c>
      <c r="C75" s="212" t="s">
        <v>2115</v>
      </c>
      <c r="D75" s="79">
        <f>SUM(D76:D81)</f>
        <v>0</v>
      </c>
      <c r="E75" s="79">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81" t="s">
        <v>2894</v>
      </c>
      <c r="C76" s="212" t="s">
        <v>2117</v>
      </c>
      <c r="D76" s="104"/>
      <c r="E76" s="104"/>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81" t="s">
        <v>2895</v>
      </c>
      <c r="C77" s="212" t="s">
        <v>2119</v>
      </c>
      <c r="D77" s="104"/>
      <c r="E77" s="104"/>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81" t="s">
        <v>2896</v>
      </c>
      <c r="C78" s="212" t="s">
        <v>2121</v>
      </c>
      <c r="D78" s="104"/>
      <c r="E78" s="104"/>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81" t="s">
        <v>2897</v>
      </c>
      <c r="C79" s="212" t="s">
        <v>2123</v>
      </c>
      <c r="D79" s="104"/>
      <c r="E79" s="104"/>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81" t="s">
        <v>2898</v>
      </c>
      <c r="C80" s="212" t="s">
        <v>2125</v>
      </c>
      <c r="D80" s="104"/>
      <c r="E80" s="104"/>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81" t="s">
        <v>2899</v>
      </c>
      <c r="C81" s="212" t="s">
        <v>2127</v>
      </c>
      <c r="D81" s="104"/>
      <c r="E81" s="104"/>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81" t="s">
        <v>2900</v>
      </c>
      <c r="C82" s="212" t="s">
        <v>2129</v>
      </c>
      <c r="D82" s="79">
        <f>SUM(D83:D88)</f>
        <v>0</v>
      </c>
      <c r="E82" s="79">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81" t="s">
        <v>2901</v>
      </c>
      <c r="C83" s="212" t="s">
        <v>2131</v>
      </c>
      <c r="D83" s="104"/>
      <c r="E83" s="104"/>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81" t="s">
        <v>2902</v>
      </c>
      <c r="C84" s="212" t="s">
        <v>2133</v>
      </c>
      <c r="D84" s="104"/>
      <c r="E84" s="104"/>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81" t="s">
        <v>2903</v>
      </c>
      <c r="C85" s="212" t="s">
        <v>2135</v>
      </c>
      <c r="D85" s="104"/>
      <c r="E85" s="104"/>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81" t="s">
        <v>2904</v>
      </c>
      <c r="C86" s="212" t="s">
        <v>2137</v>
      </c>
      <c r="D86" s="104"/>
      <c r="E86" s="104"/>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81" t="s">
        <v>2905</v>
      </c>
      <c r="C87" s="212" t="s">
        <v>2139</v>
      </c>
      <c r="D87" s="104"/>
      <c r="E87" s="104"/>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81" t="s">
        <v>2907</v>
      </c>
      <c r="C88" s="212" t="s">
        <v>2906</v>
      </c>
      <c r="D88" s="104"/>
      <c r="E88" s="104"/>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81" t="s">
        <v>2909</v>
      </c>
      <c r="C89" s="212" t="s">
        <v>2908</v>
      </c>
      <c r="D89" s="79">
        <f>D90+D94+D99+D104+D105+D106</f>
        <v>0</v>
      </c>
      <c r="E89" s="79">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81" t="s">
        <v>2911</v>
      </c>
      <c r="C90" s="212" t="s">
        <v>2910</v>
      </c>
      <c r="D90" s="79">
        <f>SUM(D91:D93)</f>
        <v>0</v>
      </c>
      <c r="E90" s="79">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81" t="s">
        <v>1675</v>
      </c>
      <c r="C91" s="212" t="s">
        <v>2912</v>
      </c>
      <c r="D91" s="104"/>
      <c r="E91" s="104"/>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81" t="s">
        <v>2914</v>
      </c>
      <c r="C92" s="212" t="s">
        <v>2913</v>
      </c>
      <c r="D92" s="104"/>
      <c r="E92" s="104"/>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81" t="s">
        <v>2916</v>
      </c>
      <c r="C93" s="212" t="s">
        <v>2915</v>
      </c>
      <c r="D93" s="104"/>
      <c r="E93" s="104"/>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81" t="s">
        <v>2918</v>
      </c>
      <c r="C94" s="212" t="s">
        <v>2917</v>
      </c>
      <c r="D94" s="79">
        <f>SUM(D95:D98)</f>
        <v>0</v>
      </c>
      <c r="E94" s="79">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81" t="s">
        <v>2920</v>
      </c>
      <c r="C95" s="212" t="s">
        <v>2919</v>
      </c>
      <c r="D95" s="104"/>
      <c r="E95" s="104"/>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81" t="s">
        <v>2922</v>
      </c>
      <c r="C96" s="212" t="s">
        <v>2921</v>
      </c>
      <c r="D96" s="104"/>
      <c r="E96" s="104"/>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81" t="s">
        <v>2924</v>
      </c>
      <c r="C97" s="212" t="s">
        <v>2923</v>
      </c>
      <c r="D97" s="104"/>
      <c r="E97" s="104"/>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81" t="s">
        <v>2926</v>
      </c>
      <c r="C98" s="212" t="s">
        <v>2925</v>
      </c>
      <c r="D98" s="104"/>
      <c r="E98" s="104"/>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81" t="s">
        <v>2928</v>
      </c>
      <c r="C99" s="212" t="s">
        <v>2927</v>
      </c>
      <c r="D99" s="79">
        <f>SUM(D100:D103)</f>
        <v>0</v>
      </c>
      <c r="E99" s="79">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81" t="s">
        <v>2930</v>
      </c>
      <c r="C100" s="212" t="s">
        <v>2929</v>
      </c>
      <c r="D100" s="104"/>
      <c r="E100" s="104"/>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81" t="s">
        <v>2932</v>
      </c>
      <c r="C101" s="212" t="s">
        <v>2931</v>
      </c>
      <c r="D101" s="104"/>
      <c r="E101" s="104"/>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81" t="s">
        <v>2934</v>
      </c>
      <c r="C102" s="212" t="s">
        <v>2933</v>
      </c>
      <c r="D102" s="104"/>
      <c r="E102" s="104"/>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81" t="s">
        <v>2936</v>
      </c>
      <c r="C103" s="212" t="s">
        <v>2935</v>
      </c>
      <c r="D103" s="104"/>
      <c r="E103" s="104"/>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81" t="s">
        <v>2938</v>
      </c>
      <c r="C104" s="212" t="s">
        <v>2937</v>
      </c>
      <c r="D104" s="104"/>
      <c r="E104" s="104"/>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81" t="s">
        <v>2940</v>
      </c>
      <c r="C105" s="212" t="s">
        <v>2939</v>
      </c>
      <c r="D105" s="104"/>
      <c r="E105" s="104"/>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81" t="s">
        <v>2942</v>
      </c>
      <c r="C106" s="212" t="s">
        <v>2941</v>
      </c>
      <c r="D106" s="104"/>
      <c r="E106" s="104"/>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81" t="s">
        <v>2944</v>
      </c>
      <c r="C107" s="212" t="s">
        <v>2943</v>
      </c>
      <c r="D107" s="79">
        <f>SUM(D108:D113)</f>
        <v>0</v>
      </c>
      <c r="E107" s="79">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81" t="s">
        <v>2946</v>
      </c>
      <c r="C108" s="212" t="s">
        <v>2945</v>
      </c>
      <c r="D108" s="104"/>
      <c r="E108" s="104"/>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81" t="s">
        <v>2948</v>
      </c>
      <c r="C109" s="212" t="s">
        <v>2947</v>
      </c>
      <c r="D109" s="104"/>
      <c r="E109" s="104"/>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81" t="s">
        <v>2950</v>
      </c>
      <c r="C110" s="212" t="s">
        <v>2949</v>
      </c>
      <c r="D110" s="104"/>
      <c r="E110" s="104"/>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81" t="s">
        <v>2952</v>
      </c>
      <c r="C111" s="212" t="s">
        <v>2951</v>
      </c>
      <c r="D111" s="104"/>
      <c r="E111" s="104"/>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81" t="s">
        <v>2954</v>
      </c>
      <c r="C112" s="212" t="s">
        <v>2953</v>
      </c>
      <c r="D112" s="104"/>
      <c r="E112" s="104"/>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81" t="s">
        <v>2956</v>
      </c>
      <c r="C113" s="212" t="s">
        <v>2955</v>
      </c>
      <c r="D113" s="104"/>
      <c r="E113" s="104"/>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81" t="s">
        <v>2958</v>
      </c>
      <c r="C114" s="212" t="s">
        <v>2957</v>
      </c>
      <c r="D114" s="79">
        <f>D115+D118+D121+D122+SUM(D125:D128)</f>
        <v>0</v>
      </c>
      <c r="E114" s="79">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81" t="s">
        <v>2960</v>
      </c>
      <c r="C115" s="212" t="s">
        <v>2959</v>
      </c>
      <c r="D115" s="79">
        <f>SUM(D116:D117)</f>
        <v>0</v>
      </c>
      <c r="E115" s="79">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81" t="s">
        <v>2962</v>
      </c>
      <c r="C116" s="212" t="s">
        <v>2961</v>
      </c>
      <c r="D116" s="104"/>
      <c r="E116" s="104"/>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81" t="s">
        <v>2964</v>
      </c>
      <c r="C117" s="212" t="s">
        <v>2963</v>
      </c>
      <c r="D117" s="104"/>
      <c r="E117" s="104"/>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81" t="s">
        <v>2966</v>
      </c>
      <c r="C118" s="212" t="s">
        <v>2965</v>
      </c>
      <c r="D118" s="79">
        <f>SUM(D119:D120)</f>
        <v>0</v>
      </c>
      <c r="E118" s="79">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81" t="s">
        <v>2968</v>
      </c>
      <c r="C119" s="212" t="s">
        <v>2967</v>
      </c>
      <c r="D119" s="104"/>
      <c r="E119" s="104"/>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81" t="s">
        <v>2970</v>
      </c>
      <c r="C120" s="212" t="s">
        <v>2969</v>
      </c>
      <c r="D120" s="104"/>
      <c r="E120" s="104"/>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81" t="s">
        <v>2972</v>
      </c>
      <c r="C121" s="212" t="s">
        <v>2971</v>
      </c>
      <c r="D121" s="104"/>
      <c r="E121" s="104"/>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81" t="s">
        <v>2974</v>
      </c>
      <c r="C122" s="212" t="s">
        <v>2973</v>
      </c>
      <c r="D122" s="79">
        <f>SUM(D123:D124)</f>
        <v>0</v>
      </c>
      <c r="E122" s="79">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81" t="s">
        <v>2976</v>
      </c>
      <c r="C123" s="212" t="s">
        <v>2975</v>
      </c>
      <c r="D123" s="104"/>
      <c r="E123" s="104"/>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81" t="s">
        <v>2978</v>
      </c>
      <c r="C124" s="212" t="s">
        <v>2977</v>
      </c>
      <c r="D124" s="104"/>
      <c r="E124" s="104"/>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81" t="s">
        <v>2980</v>
      </c>
      <c r="C125" s="212" t="s">
        <v>2979</v>
      </c>
      <c r="D125" s="104"/>
      <c r="E125" s="104"/>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81" t="s">
        <v>2982</v>
      </c>
      <c r="C126" s="212" t="s">
        <v>2981</v>
      </c>
      <c r="D126" s="104"/>
      <c r="E126" s="104"/>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81" t="s">
        <v>2984</v>
      </c>
      <c r="C127" s="212" t="s">
        <v>2983</v>
      </c>
      <c r="D127" s="104"/>
      <c r="E127" s="104"/>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81" t="s">
        <v>2986</v>
      </c>
      <c r="C128" s="212" t="s">
        <v>2985</v>
      </c>
      <c r="D128" s="104"/>
      <c r="E128" s="104"/>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81" t="s">
        <v>2988</v>
      </c>
      <c r="C129" s="212" t="s">
        <v>2987</v>
      </c>
      <c r="D129" s="79">
        <f>D130+D133+SUM(D134:D140)</f>
        <v>0</v>
      </c>
      <c r="E129" s="79">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81" t="s">
        <v>2990</v>
      </c>
      <c r="C130" s="212" t="s">
        <v>2989</v>
      </c>
      <c r="D130" s="79">
        <f>SUM(D131:D132)</f>
        <v>0</v>
      </c>
      <c r="E130" s="79">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81" t="s">
        <v>2992</v>
      </c>
      <c r="C131" s="212" t="s">
        <v>2991</v>
      </c>
      <c r="D131" s="104"/>
      <c r="E131" s="104"/>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81" t="s">
        <v>2994</v>
      </c>
      <c r="C132" s="212" t="s">
        <v>2993</v>
      </c>
      <c r="D132" s="104"/>
      <c r="E132" s="104"/>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81" t="s">
        <v>2996</v>
      </c>
      <c r="C133" s="212" t="s">
        <v>2995</v>
      </c>
      <c r="D133" s="104"/>
      <c r="E133" s="104"/>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81" t="s">
        <v>2998</v>
      </c>
      <c r="C134" s="212" t="s">
        <v>2997</v>
      </c>
      <c r="D134" s="104"/>
      <c r="E134" s="104"/>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81" t="s">
        <v>3000</v>
      </c>
      <c r="C135" s="212" t="s">
        <v>2999</v>
      </c>
      <c r="D135" s="104"/>
      <c r="E135" s="104"/>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81" t="s">
        <v>3002</v>
      </c>
      <c r="C136" s="212" t="s">
        <v>3001</v>
      </c>
      <c r="D136" s="104"/>
      <c r="E136" s="104"/>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81" t="s">
        <v>1702</v>
      </c>
      <c r="C137" s="212" t="s">
        <v>3003</v>
      </c>
      <c r="D137" s="104"/>
      <c r="E137" s="104"/>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105" t="s">
        <v>3005</v>
      </c>
      <c r="C138" s="212" t="s">
        <v>3004</v>
      </c>
      <c r="D138" s="104"/>
      <c r="E138" s="104"/>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81" t="s">
        <v>3007</v>
      </c>
      <c r="C139" s="212" t="s">
        <v>3006</v>
      </c>
      <c r="D139" s="104"/>
      <c r="E139" s="104"/>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81" t="s">
        <v>3009</v>
      </c>
      <c r="C140" s="212" t="s">
        <v>3008</v>
      </c>
      <c r="D140" s="104"/>
      <c r="E140" s="104"/>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2"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2"/>
      <c r="G5" s="72"/>
      <c r="H5" s="72"/>
      <c r="I5" s="72"/>
      <c r="J5" s="72"/>
      <c r="K5" s="72"/>
      <c r="L5" s="72"/>
      <c r="M5" s="72"/>
      <c r="N5" s="72"/>
      <c r="O5" s="72"/>
      <c r="P5" s="72"/>
      <c r="Q5" s="72"/>
      <c r="R5" s="72"/>
      <c r="S5" s="72"/>
      <c r="T5" s="72"/>
      <c r="U5" s="72"/>
    </row>
    <row r="6" spans="1:24" ht="13.5" customHeight="1" x14ac:dyDescent="0.2">
      <c r="A6" s="224" t="s">
        <v>3015</v>
      </c>
      <c r="B6" s="225" t="s">
        <v>3016</v>
      </c>
      <c r="C6" s="226" t="s">
        <v>3015</v>
      </c>
      <c r="D6" s="79">
        <f>D7+D14</f>
        <v>0</v>
      </c>
      <c r="E6" s="227">
        <f>E7+E14</f>
        <v>0</v>
      </c>
      <c r="F6" s="72"/>
      <c r="G6" s="72"/>
      <c r="H6" s="72"/>
      <c r="I6" s="72"/>
      <c r="J6" s="72"/>
      <c r="K6" s="72"/>
      <c r="L6" s="72"/>
      <c r="M6" s="72"/>
      <c r="N6" s="72"/>
      <c r="O6" s="72"/>
      <c r="P6" s="72"/>
      <c r="Q6" s="72"/>
      <c r="R6" s="72"/>
      <c r="S6" s="72"/>
      <c r="T6" s="72"/>
      <c r="U6" s="72"/>
    </row>
    <row r="7" spans="1:24" ht="12.75" customHeight="1" x14ac:dyDescent="0.2">
      <c r="A7" s="224"/>
      <c r="B7" s="225" t="s">
        <v>3017</v>
      </c>
      <c r="C7" s="226" t="s">
        <v>3018</v>
      </c>
      <c r="D7" s="79">
        <f>SUM(D8:D13)</f>
        <v>0</v>
      </c>
      <c r="E7" s="227">
        <f>SUM(E8:E13)</f>
        <v>0</v>
      </c>
      <c r="F7" s="72"/>
      <c r="G7" s="72"/>
      <c r="H7" s="72"/>
      <c r="I7" s="72"/>
      <c r="J7" s="72"/>
      <c r="K7" s="72"/>
      <c r="L7" s="72"/>
      <c r="M7" s="72"/>
      <c r="N7" s="72"/>
      <c r="O7" s="72"/>
      <c r="P7" s="72"/>
      <c r="Q7" s="72"/>
      <c r="R7" s="72"/>
      <c r="S7" s="72"/>
      <c r="T7" s="72"/>
      <c r="U7" s="72"/>
    </row>
    <row r="8" spans="1:24" ht="13.5" customHeight="1" x14ac:dyDescent="0.2">
      <c r="A8" s="224"/>
      <c r="B8" s="225" t="s">
        <v>3019</v>
      </c>
      <c r="C8" s="226" t="s">
        <v>3020</v>
      </c>
      <c r="D8" s="104"/>
      <c r="E8" s="228"/>
      <c r="F8" s="72"/>
      <c r="G8" s="72"/>
      <c r="H8" s="72"/>
      <c r="I8" s="72"/>
      <c r="J8" s="72"/>
      <c r="K8" s="72"/>
      <c r="L8" s="72"/>
      <c r="M8" s="72"/>
      <c r="N8" s="72"/>
      <c r="O8" s="72"/>
      <c r="P8" s="72"/>
      <c r="Q8" s="72"/>
      <c r="R8" s="72"/>
      <c r="S8" s="72"/>
      <c r="T8" s="72"/>
      <c r="U8" s="72"/>
    </row>
    <row r="9" spans="1:24" ht="13.5" customHeight="1" x14ac:dyDescent="0.2">
      <c r="A9" s="224"/>
      <c r="B9" s="225" t="s">
        <v>3021</v>
      </c>
      <c r="C9" s="226" t="s">
        <v>3022</v>
      </c>
      <c r="D9" s="104"/>
      <c r="E9" s="228"/>
      <c r="F9" s="72"/>
      <c r="G9" s="72"/>
      <c r="H9" s="72"/>
      <c r="I9" s="72"/>
      <c r="J9" s="72"/>
      <c r="K9" s="72"/>
      <c r="L9" s="72"/>
      <c r="M9" s="72"/>
      <c r="N9" s="72"/>
      <c r="O9" s="72"/>
      <c r="P9" s="72"/>
      <c r="Q9" s="72"/>
      <c r="R9" s="72"/>
      <c r="S9" s="72"/>
      <c r="T9" s="72"/>
      <c r="U9" s="72"/>
    </row>
    <row r="10" spans="1:24" ht="13.5" customHeight="1" x14ac:dyDescent="0.2">
      <c r="A10" s="224"/>
      <c r="B10" s="225" t="s">
        <v>2106</v>
      </c>
      <c r="C10" s="226" t="s">
        <v>3023</v>
      </c>
      <c r="D10" s="104"/>
      <c r="E10" s="228"/>
      <c r="F10" s="72"/>
      <c r="G10" s="72"/>
      <c r="H10" s="72"/>
      <c r="I10" s="72"/>
      <c r="J10" s="72"/>
      <c r="K10" s="72"/>
      <c r="L10" s="72"/>
      <c r="M10" s="72"/>
      <c r="N10" s="72"/>
      <c r="O10" s="72"/>
      <c r="P10" s="72"/>
      <c r="Q10" s="72"/>
      <c r="R10" s="72"/>
      <c r="S10" s="72"/>
      <c r="T10" s="72"/>
      <c r="U10" s="72"/>
    </row>
    <row r="11" spans="1:24" ht="13.5" customHeight="1" x14ac:dyDescent="0.2">
      <c r="A11" s="224"/>
      <c r="B11" s="225" t="s">
        <v>399</v>
      </c>
      <c r="C11" s="226" t="s">
        <v>3024</v>
      </c>
      <c r="D11" s="175"/>
      <c r="E11" s="229"/>
      <c r="F11" s="72"/>
      <c r="G11" s="72"/>
      <c r="H11" s="72"/>
      <c r="I11" s="72"/>
      <c r="J11" s="72"/>
      <c r="K11" s="72"/>
      <c r="L11" s="72"/>
      <c r="M11" s="72"/>
      <c r="N11" s="72"/>
      <c r="O11" s="72"/>
      <c r="P11" s="72"/>
      <c r="Q11" s="72"/>
      <c r="R11" s="72"/>
      <c r="S11" s="72"/>
      <c r="T11" s="72"/>
      <c r="U11" s="72"/>
    </row>
    <row r="12" spans="1:24" ht="13.5" customHeight="1" x14ac:dyDescent="0.2">
      <c r="A12" s="224"/>
      <c r="B12" s="225" t="s">
        <v>3025</v>
      </c>
      <c r="C12" s="226" t="s">
        <v>3026</v>
      </c>
      <c r="D12" s="104"/>
      <c r="E12" s="228"/>
      <c r="F12" s="72"/>
      <c r="G12" s="72"/>
      <c r="H12" s="72"/>
      <c r="I12" s="72"/>
      <c r="J12" s="72"/>
      <c r="K12" s="72"/>
      <c r="L12" s="72"/>
      <c r="M12" s="72"/>
      <c r="N12" s="72"/>
      <c r="O12" s="72"/>
      <c r="P12" s="72"/>
      <c r="Q12" s="72"/>
      <c r="R12" s="72"/>
      <c r="S12" s="72"/>
      <c r="T12" s="72"/>
      <c r="U12" s="72"/>
    </row>
    <row r="13" spans="1:24" ht="13.5" customHeight="1" x14ac:dyDescent="0.2">
      <c r="A13" s="224"/>
      <c r="B13" s="225" t="s">
        <v>3027</v>
      </c>
      <c r="C13" s="226" t="s">
        <v>3028</v>
      </c>
      <c r="D13" s="104"/>
      <c r="E13" s="228"/>
      <c r="F13" s="72"/>
      <c r="G13" s="72"/>
      <c r="H13" s="72"/>
      <c r="I13" s="72"/>
      <c r="J13" s="72"/>
      <c r="K13" s="72"/>
      <c r="L13" s="72"/>
      <c r="M13" s="72"/>
      <c r="N13" s="72"/>
      <c r="O13" s="72"/>
      <c r="P13" s="72"/>
      <c r="Q13" s="72"/>
      <c r="R13" s="72"/>
      <c r="S13" s="72"/>
      <c r="T13" s="72"/>
      <c r="U13" s="72"/>
    </row>
    <row r="14" spans="1:24" ht="12.75" customHeight="1" x14ac:dyDescent="0.2">
      <c r="A14" s="224"/>
      <c r="B14" s="225" t="s">
        <v>3029</v>
      </c>
      <c r="C14" s="226" t="s">
        <v>3030</v>
      </c>
      <c r="D14" s="79">
        <f>SUM(D15:D21)</f>
        <v>0</v>
      </c>
      <c r="E14" s="79">
        <f>SUM(E15:E21)</f>
        <v>0</v>
      </c>
      <c r="F14" s="72"/>
      <c r="G14" s="72"/>
      <c r="H14" s="72"/>
      <c r="I14" s="72"/>
      <c r="J14" s="72"/>
      <c r="K14" s="72"/>
      <c r="L14" s="72"/>
      <c r="M14" s="72"/>
      <c r="N14" s="72"/>
      <c r="O14" s="72"/>
      <c r="P14" s="72"/>
      <c r="Q14" s="72"/>
      <c r="R14" s="72"/>
      <c r="S14" s="72"/>
      <c r="T14" s="72"/>
      <c r="U14" s="72"/>
    </row>
    <row r="15" spans="1:24" ht="13.5" customHeight="1" x14ac:dyDescent="0.2">
      <c r="A15" s="224"/>
      <c r="B15" s="225" t="s">
        <v>3031</v>
      </c>
      <c r="C15" s="226" t="s">
        <v>3032</v>
      </c>
      <c r="D15" s="104"/>
      <c r="E15" s="228"/>
      <c r="F15" s="72"/>
      <c r="G15" s="72"/>
      <c r="H15" s="72"/>
      <c r="I15" s="72"/>
      <c r="J15" s="72"/>
      <c r="K15" s="72"/>
      <c r="L15" s="72"/>
      <c r="M15" s="72"/>
      <c r="N15" s="72"/>
      <c r="O15" s="72"/>
      <c r="P15" s="72"/>
      <c r="Q15" s="72"/>
      <c r="R15" s="72"/>
      <c r="S15" s="72"/>
      <c r="T15" s="72"/>
      <c r="U15" s="72"/>
    </row>
    <row r="16" spans="1:24" ht="24" customHeight="1" x14ac:dyDescent="0.2">
      <c r="A16" s="224"/>
      <c r="B16" s="225" t="s">
        <v>3033</v>
      </c>
      <c r="C16" s="226" t="s">
        <v>3034</v>
      </c>
      <c r="D16" s="175"/>
      <c r="E16" s="229"/>
      <c r="F16" s="72"/>
      <c r="G16" s="72"/>
      <c r="H16" s="72"/>
      <c r="I16" s="72"/>
      <c r="J16" s="72"/>
      <c r="K16" s="72"/>
      <c r="L16" s="72"/>
      <c r="M16" s="72"/>
      <c r="N16" s="72"/>
      <c r="O16" s="72"/>
      <c r="P16" s="72"/>
      <c r="Q16" s="72"/>
      <c r="R16" s="72"/>
      <c r="S16" s="72"/>
      <c r="T16" s="72"/>
      <c r="U16" s="72"/>
    </row>
    <row r="17" spans="1:21" ht="13.5" customHeight="1" x14ac:dyDescent="0.2">
      <c r="A17" s="224"/>
      <c r="B17" s="225" t="s">
        <v>3035</v>
      </c>
      <c r="C17" s="226" t="s">
        <v>3036</v>
      </c>
      <c r="D17" s="175"/>
      <c r="E17" s="229"/>
      <c r="F17" s="72"/>
      <c r="G17" s="72"/>
      <c r="H17" s="72"/>
      <c r="I17" s="72"/>
      <c r="J17" s="72"/>
      <c r="K17" s="72"/>
      <c r="L17" s="72"/>
      <c r="M17" s="72"/>
      <c r="N17" s="72"/>
      <c r="O17" s="72"/>
      <c r="P17" s="72"/>
      <c r="Q17" s="72"/>
      <c r="R17" s="72"/>
      <c r="S17" s="72"/>
      <c r="T17" s="72"/>
      <c r="U17" s="72"/>
    </row>
    <row r="18" spans="1:21" ht="13.5" customHeight="1" x14ac:dyDescent="0.2">
      <c r="A18" s="224"/>
      <c r="B18" s="225" t="s">
        <v>3037</v>
      </c>
      <c r="C18" s="226" t="s">
        <v>3038</v>
      </c>
      <c r="D18" s="175"/>
      <c r="E18" s="229"/>
      <c r="F18" s="72"/>
      <c r="G18" s="72"/>
      <c r="H18" s="72"/>
      <c r="I18" s="72"/>
      <c r="J18" s="72"/>
      <c r="K18" s="72"/>
      <c r="L18" s="72"/>
      <c r="M18" s="72"/>
      <c r="N18" s="72"/>
      <c r="O18" s="72"/>
      <c r="P18" s="72"/>
      <c r="Q18" s="72"/>
      <c r="R18" s="72"/>
      <c r="S18" s="72"/>
      <c r="T18" s="72"/>
      <c r="U18" s="72"/>
    </row>
    <row r="19" spans="1:21" ht="13.5" customHeight="1" x14ac:dyDescent="0.2">
      <c r="A19" s="224"/>
      <c r="B19" s="225" t="s">
        <v>3039</v>
      </c>
      <c r="C19" s="226" t="s">
        <v>3040</v>
      </c>
      <c r="D19" s="175"/>
      <c r="E19" s="229"/>
      <c r="F19" s="72"/>
      <c r="G19" s="72"/>
      <c r="H19" s="72"/>
      <c r="I19" s="72"/>
      <c r="J19" s="72"/>
      <c r="K19" s="72"/>
      <c r="L19" s="72"/>
      <c r="M19" s="72"/>
      <c r="N19" s="72"/>
      <c r="O19" s="72"/>
      <c r="P19" s="72"/>
      <c r="Q19" s="72"/>
      <c r="R19" s="72"/>
      <c r="S19" s="72"/>
      <c r="T19" s="72"/>
      <c r="U19" s="72"/>
    </row>
    <row r="20" spans="1:21" ht="13.5" customHeight="1" x14ac:dyDescent="0.2">
      <c r="A20" s="224"/>
      <c r="B20" s="225" t="s">
        <v>3041</v>
      </c>
      <c r="C20" s="226" t="s">
        <v>3042</v>
      </c>
      <c r="D20" s="175"/>
      <c r="E20" s="229"/>
      <c r="F20" s="72"/>
      <c r="G20" s="72"/>
      <c r="H20" s="72"/>
      <c r="I20" s="72"/>
      <c r="J20" s="72"/>
      <c r="K20" s="72"/>
      <c r="L20" s="72"/>
      <c r="M20" s="72"/>
      <c r="N20" s="72"/>
      <c r="O20" s="72"/>
      <c r="P20" s="72"/>
      <c r="Q20" s="72"/>
      <c r="R20" s="72"/>
      <c r="S20" s="72"/>
      <c r="T20" s="72"/>
      <c r="U20" s="72"/>
    </row>
    <row r="21" spans="1:21" ht="13.5" customHeight="1" x14ac:dyDescent="0.2">
      <c r="A21" s="224"/>
      <c r="B21" s="225" t="s">
        <v>3043</v>
      </c>
      <c r="C21" s="226" t="s">
        <v>3044</v>
      </c>
      <c r="D21" s="104"/>
      <c r="E21" s="228"/>
      <c r="F21" s="72"/>
      <c r="G21" s="72"/>
      <c r="H21" s="72"/>
      <c r="I21" s="72"/>
      <c r="J21" s="72"/>
      <c r="K21" s="72"/>
      <c r="L21" s="72"/>
      <c r="M21" s="72"/>
      <c r="N21" s="72"/>
      <c r="O21" s="72"/>
      <c r="P21" s="72"/>
      <c r="Q21" s="72"/>
      <c r="R21" s="72"/>
      <c r="S21" s="72"/>
      <c r="T21" s="72"/>
      <c r="U21" s="72"/>
    </row>
    <row r="22" spans="1:21" ht="13.5" customHeight="1" x14ac:dyDescent="0.2">
      <c r="A22" s="224" t="s">
        <v>3045</v>
      </c>
      <c r="B22" s="225" t="s">
        <v>3046</v>
      </c>
      <c r="C22" s="226" t="s">
        <v>3045</v>
      </c>
      <c r="D22" s="79">
        <f>D23+D30</f>
        <v>0</v>
      </c>
      <c r="E22" s="227">
        <f>E23+E30</f>
        <v>0</v>
      </c>
      <c r="F22" s="72"/>
      <c r="G22" s="72"/>
      <c r="H22" s="72"/>
      <c r="I22" s="72"/>
      <c r="J22" s="72"/>
      <c r="K22" s="72"/>
      <c r="L22" s="72"/>
      <c r="M22" s="72"/>
      <c r="N22" s="72"/>
      <c r="O22" s="72"/>
      <c r="P22" s="72"/>
      <c r="Q22" s="72"/>
      <c r="R22" s="72"/>
      <c r="S22" s="72"/>
      <c r="T22" s="72"/>
      <c r="U22" s="72"/>
    </row>
    <row r="23" spans="1:21" ht="13.5" customHeight="1" x14ac:dyDescent="0.2">
      <c r="A23" s="224"/>
      <c r="B23" s="225" t="s">
        <v>3047</v>
      </c>
      <c r="C23" s="226" t="s">
        <v>3048</v>
      </c>
      <c r="D23" s="79">
        <f>SUM(D24:D29)</f>
        <v>0</v>
      </c>
      <c r="E23" s="227">
        <f>SUM(E24:E29)</f>
        <v>0</v>
      </c>
      <c r="F23" s="72"/>
      <c r="G23" s="72"/>
      <c r="H23" s="72"/>
      <c r="I23" s="72"/>
      <c r="J23" s="72"/>
      <c r="K23" s="72"/>
      <c r="L23" s="72"/>
      <c r="M23" s="72"/>
      <c r="N23" s="72"/>
      <c r="O23" s="72"/>
      <c r="P23" s="72"/>
      <c r="Q23" s="72"/>
      <c r="R23" s="72"/>
      <c r="S23" s="72"/>
      <c r="T23" s="72"/>
      <c r="U23" s="72"/>
    </row>
    <row r="24" spans="1:21" ht="13.5" customHeight="1" x14ac:dyDescent="0.2">
      <c r="A24" s="224"/>
      <c r="B24" s="225" t="s">
        <v>3019</v>
      </c>
      <c r="C24" s="226" t="s">
        <v>3049</v>
      </c>
      <c r="D24" s="104"/>
      <c r="E24" s="228"/>
      <c r="F24" s="72"/>
      <c r="G24" s="72"/>
      <c r="H24" s="72"/>
      <c r="I24" s="72"/>
      <c r="J24" s="72"/>
      <c r="K24" s="72"/>
      <c r="L24" s="72"/>
      <c r="M24" s="72"/>
      <c r="N24" s="72"/>
      <c r="O24" s="72"/>
      <c r="P24" s="72"/>
      <c r="Q24" s="72"/>
      <c r="R24" s="72"/>
      <c r="S24" s="72"/>
      <c r="T24" s="72"/>
      <c r="U24" s="72"/>
    </row>
    <row r="25" spans="1:21" ht="13.5" customHeight="1" x14ac:dyDescent="0.2">
      <c r="A25" s="224"/>
      <c r="B25" s="225" t="s">
        <v>3021</v>
      </c>
      <c r="C25" s="226" t="s">
        <v>3050</v>
      </c>
      <c r="D25" s="104"/>
      <c r="E25" s="228"/>
      <c r="F25" s="72"/>
      <c r="G25" s="72"/>
      <c r="H25" s="72"/>
      <c r="I25" s="72"/>
      <c r="J25" s="72"/>
      <c r="K25" s="72"/>
      <c r="L25" s="72"/>
      <c r="M25" s="72"/>
      <c r="N25" s="72"/>
      <c r="O25" s="72"/>
      <c r="P25" s="72"/>
      <c r="Q25" s="72"/>
      <c r="R25" s="72"/>
      <c r="S25" s="72"/>
      <c r="T25" s="72"/>
      <c r="U25" s="72"/>
    </row>
    <row r="26" spans="1:21" ht="13.5" customHeight="1" x14ac:dyDescent="0.2">
      <c r="A26" s="224"/>
      <c r="B26" s="225" t="s">
        <v>2106</v>
      </c>
      <c r="C26" s="226" t="s">
        <v>3051</v>
      </c>
      <c r="D26" s="104"/>
      <c r="E26" s="228"/>
      <c r="F26" s="72"/>
      <c r="G26" s="72"/>
      <c r="H26" s="72"/>
      <c r="I26" s="72"/>
      <c r="J26" s="72"/>
      <c r="K26" s="72"/>
      <c r="L26" s="72"/>
      <c r="M26" s="72"/>
      <c r="N26" s="72"/>
      <c r="O26" s="72"/>
      <c r="P26" s="72"/>
      <c r="Q26" s="72"/>
      <c r="R26" s="72"/>
      <c r="S26" s="72"/>
      <c r="T26" s="72"/>
      <c r="U26" s="72"/>
    </row>
    <row r="27" spans="1:21" ht="13.5" customHeight="1" x14ac:dyDescent="0.2">
      <c r="A27" s="224"/>
      <c r="B27" s="225" t="s">
        <v>399</v>
      </c>
      <c r="C27" s="226" t="s">
        <v>3052</v>
      </c>
      <c r="D27" s="175"/>
      <c r="E27" s="229"/>
      <c r="F27" s="72"/>
      <c r="G27" s="72"/>
      <c r="H27" s="72"/>
      <c r="I27" s="72"/>
      <c r="J27" s="72"/>
      <c r="K27" s="72"/>
      <c r="L27" s="72"/>
      <c r="M27" s="72"/>
      <c r="N27" s="72"/>
      <c r="O27" s="72"/>
      <c r="P27" s="72"/>
      <c r="Q27" s="72"/>
      <c r="R27" s="72"/>
      <c r="S27" s="72"/>
      <c r="T27" s="72"/>
      <c r="U27" s="72"/>
    </row>
    <row r="28" spans="1:21" ht="13.5" customHeight="1" x14ac:dyDescent="0.2">
      <c r="A28" s="224"/>
      <c r="B28" s="225" t="s">
        <v>3025</v>
      </c>
      <c r="C28" s="226" t="s">
        <v>3053</v>
      </c>
      <c r="D28" s="104"/>
      <c r="E28" s="228"/>
      <c r="F28" s="72"/>
      <c r="G28" s="72"/>
      <c r="H28" s="72"/>
      <c r="I28" s="72"/>
      <c r="J28" s="72"/>
      <c r="K28" s="72"/>
      <c r="L28" s="72"/>
      <c r="M28" s="72"/>
      <c r="N28" s="72"/>
      <c r="O28" s="72"/>
      <c r="P28" s="72"/>
      <c r="Q28" s="72"/>
      <c r="R28" s="72"/>
      <c r="S28" s="72"/>
      <c r="T28" s="72"/>
      <c r="U28" s="72"/>
    </row>
    <row r="29" spans="1:21" ht="13.5" customHeight="1" x14ac:dyDescent="0.2">
      <c r="A29" s="224"/>
      <c r="B29" s="225" t="s">
        <v>3027</v>
      </c>
      <c r="C29" s="226" t="s">
        <v>3054</v>
      </c>
      <c r="D29" s="104"/>
      <c r="E29" s="228"/>
      <c r="F29" s="72"/>
      <c r="G29" s="72"/>
      <c r="H29" s="72"/>
      <c r="I29" s="72"/>
      <c r="J29" s="72"/>
      <c r="K29" s="72"/>
      <c r="L29" s="72"/>
      <c r="M29" s="72"/>
      <c r="N29" s="72"/>
      <c r="O29" s="72"/>
      <c r="P29" s="72"/>
      <c r="Q29" s="72"/>
      <c r="R29" s="72"/>
      <c r="S29" s="72"/>
      <c r="T29" s="72"/>
      <c r="U29" s="72"/>
    </row>
    <row r="30" spans="1:21" ht="13.5" customHeight="1" x14ac:dyDescent="0.2">
      <c r="A30" s="224"/>
      <c r="B30" s="225" t="s">
        <v>3055</v>
      </c>
      <c r="C30" s="226" t="s">
        <v>3056</v>
      </c>
      <c r="D30" s="79">
        <f>SUM(D31:D37)</f>
        <v>0</v>
      </c>
      <c r="E30" s="227">
        <f>SUM(E31:E37)</f>
        <v>0</v>
      </c>
      <c r="F30" s="72"/>
      <c r="G30" s="72"/>
      <c r="H30" s="72"/>
      <c r="I30" s="72"/>
      <c r="J30" s="72"/>
      <c r="K30" s="72"/>
      <c r="L30" s="72"/>
      <c r="M30" s="72"/>
      <c r="N30" s="72"/>
      <c r="O30" s="72"/>
      <c r="P30" s="72"/>
      <c r="Q30" s="72"/>
      <c r="R30" s="72"/>
      <c r="S30" s="72"/>
      <c r="T30" s="72"/>
      <c r="U30" s="72"/>
    </row>
    <row r="31" spans="1:21" ht="13.5" customHeight="1" x14ac:dyDescent="0.2">
      <c r="A31" s="224"/>
      <c r="B31" s="225" t="s">
        <v>3031</v>
      </c>
      <c r="C31" s="226" t="s">
        <v>3057</v>
      </c>
      <c r="D31" s="104"/>
      <c r="E31" s="228"/>
      <c r="F31" s="72"/>
      <c r="G31" s="72"/>
      <c r="H31" s="72"/>
      <c r="I31" s="72"/>
      <c r="J31" s="72"/>
      <c r="K31" s="72"/>
      <c r="L31" s="72"/>
      <c r="M31" s="72"/>
      <c r="N31" s="72"/>
      <c r="O31" s="72"/>
      <c r="P31" s="72"/>
      <c r="Q31" s="72"/>
      <c r="R31" s="72"/>
      <c r="S31" s="72"/>
      <c r="T31" s="72"/>
      <c r="U31" s="72"/>
    </row>
    <row r="32" spans="1:21" ht="24" customHeight="1" x14ac:dyDescent="0.2">
      <c r="A32" s="224"/>
      <c r="B32" s="225" t="s">
        <v>3033</v>
      </c>
      <c r="C32" s="226" t="s">
        <v>3058</v>
      </c>
      <c r="D32" s="175"/>
      <c r="E32" s="229"/>
      <c r="F32" s="72"/>
      <c r="G32" s="72"/>
      <c r="H32" s="72"/>
      <c r="I32" s="72"/>
      <c r="J32" s="72"/>
      <c r="K32" s="72"/>
      <c r="L32" s="72"/>
      <c r="M32" s="72"/>
      <c r="N32" s="72"/>
      <c r="O32" s="72"/>
      <c r="P32" s="72"/>
      <c r="Q32" s="72"/>
      <c r="R32" s="72"/>
      <c r="S32" s="72"/>
      <c r="T32" s="72"/>
      <c r="U32" s="72"/>
    </row>
    <row r="33" spans="1:21" ht="13.5" customHeight="1" x14ac:dyDescent="0.2">
      <c r="A33" s="224"/>
      <c r="B33" s="225" t="s">
        <v>3035</v>
      </c>
      <c r="C33" s="226" t="s">
        <v>3059</v>
      </c>
      <c r="D33" s="175"/>
      <c r="E33" s="229"/>
      <c r="F33" s="72"/>
      <c r="G33" s="72"/>
      <c r="H33" s="72"/>
      <c r="I33" s="72"/>
      <c r="J33" s="72"/>
      <c r="K33" s="72"/>
      <c r="L33" s="72"/>
      <c r="M33" s="72"/>
      <c r="N33" s="72"/>
      <c r="O33" s="72"/>
      <c r="P33" s="72"/>
      <c r="Q33" s="72"/>
      <c r="R33" s="72"/>
      <c r="S33" s="72"/>
      <c r="T33" s="72"/>
      <c r="U33" s="72"/>
    </row>
    <row r="34" spans="1:21" ht="13.5" customHeight="1" x14ac:dyDescent="0.2">
      <c r="A34" s="224"/>
      <c r="B34" s="225" t="s">
        <v>3037</v>
      </c>
      <c r="C34" s="226" t="s">
        <v>3060</v>
      </c>
      <c r="D34" s="175"/>
      <c r="E34" s="229"/>
      <c r="F34" s="72"/>
      <c r="G34" s="72"/>
      <c r="H34" s="72"/>
      <c r="I34" s="72"/>
      <c r="J34" s="72"/>
      <c r="K34" s="72"/>
      <c r="L34" s="72"/>
      <c r="M34" s="72"/>
      <c r="N34" s="72"/>
      <c r="O34" s="72"/>
      <c r="P34" s="72"/>
      <c r="Q34" s="72"/>
      <c r="R34" s="72"/>
      <c r="S34" s="72"/>
      <c r="T34" s="72"/>
      <c r="U34" s="72"/>
    </row>
    <row r="35" spans="1:21" ht="13.5" customHeight="1" x14ac:dyDescent="0.2">
      <c r="A35" s="224"/>
      <c r="B35" s="225" t="s">
        <v>3039</v>
      </c>
      <c r="C35" s="226" t="s">
        <v>3061</v>
      </c>
      <c r="D35" s="175"/>
      <c r="E35" s="229"/>
      <c r="F35" s="72"/>
      <c r="G35" s="72"/>
      <c r="H35" s="72"/>
      <c r="I35" s="72"/>
      <c r="J35" s="72"/>
      <c r="K35" s="72"/>
      <c r="L35" s="72"/>
      <c r="M35" s="72"/>
      <c r="N35" s="72"/>
      <c r="O35" s="72"/>
      <c r="P35" s="72"/>
      <c r="Q35" s="72"/>
      <c r="R35" s="72"/>
      <c r="S35" s="72"/>
      <c r="T35" s="72"/>
      <c r="U35" s="72"/>
    </row>
    <row r="36" spans="1:21" ht="13.5" customHeight="1" x14ac:dyDescent="0.2">
      <c r="A36" s="224"/>
      <c r="B36" s="225" t="s">
        <v>3041</v>
      </c>
      <c r="C36" s="226" t="s">
        <v>3062</v>
      </c>
      <c r="D36" s="175"/>
      <c r="E36" s="229"/>
      <c r="F36" s="72"/>
      <c r="G36" s="72"/>
      <c r="H36" s="72"/>
      <c r="I36" s="72"/>
      <c r="J36" s="72"/>
      <c r="K36" s="72"/>
      <c r="L36" s="72"/>
      <c r="M36" s="72"/>
      <c r="N36" s="72"/>
      <c r="O36" s="72"/>
      <c r="P36" s="72"/>
      <c r="Q36" s="72"/>
      <c r="R36" s="72"/>
      <c r="S36" s="72"/>
      <c r="T36" s="72"/>
      <c r="U36" s="72"/>
    </row>
    <row r="37" spans="1:21" ht="13.5" customHeight="1" x14ac:dyDescent="0.2">
      <c r="A37" s="224"/>
      <c r="B37" s="225" t="s">
        <v>3043</v>
      </c>
      <c r="C37" s="226" t="s">
        <v>3063</v>
      </c>
      <c r="D37" s="104"/>
      <c r="E37" s="228"/>
      <c r="F37" s="72"/>
      <c r="G37" s="72"/>
      <c r="H37" s="72"/>
      <c r="I37" s="72"/>
      <c r="J37" s="72"/>
      <c r="K37" s="72"/>
      <c r="L37" s="72"/>
      <c r="M37" s="72"/>
      <c r="N37" s="72"/>
      <c r="O37" s="72"/>
      <c r="P37" s="72"/>
      <c r="Q37" s="72"/>
      <c r="R37" s="72"/>
      <c r="S37" s="72"/>
      <c r="T37" s="72"/>
      <c r="U37" s="72"/>
    </row>
    <row r="38" spans="1:21" ht="13.5" customHeight="1" x14ac:dyDescent="0.2">
      <c r="A38" s="224" t="s">
        <v>3064</v>
      </c>
      <c r="B38" s="225" t="s">
        <v>3065</v>
      </c>
      <c r="C38" s="226" t="s">
        <v>3064</v>
      </c>
      <c r="D38" s="79">
        <f>D39+D44</f>
        <v>0</v>
      </c>
      <c r="E38" s="227">
        <f>E39+E44</f>
        <v>0</v>
      </c>
      <c r="F38" s="72"/>
      <c r="G38" s="72"/>
      <c r="H38" s="72"/>
      <c r="I38" s="72"/>
      <c r="J38" s="72"/>
      <c r="K38" s="72"/>
      <c r="L38" s="72"/>
      <c r="M38" s="72"/>
      <c r="N38" s="72"/>
      <c r="O38" s="72"/>
      <c r="P38" s="72"/>
      <c r="Q38" s="72"/>
      <c r="R38" s="72"/>
      <c r="S38" s="72"/>
      <c r="T38" s="72"/>
      <c r="U38" s="72"/>
    </row>
    <row r="39" spans="1:21" ht="13.5" customHeight="1" x14ac:dyDescent="0.2">
      <c r="A39" s="224" t="s">
        <v>3066</v>
      </c>
      <c r="B39" s="225" t="s">
        <v>3067</v>
      </c>
      <c r="C39" s="226" t="s">
        <v>3066</v>
      </c>
      <c r="D39" s="79">
        <f>SUM(D40:D43)</f>
        <v>0</v>
      </c>
      <c r="E39" s="227">
        <f>SUM(E40:E43)</f>
        <v>0</v>
      </c>
      <c r="F39" s="72"/>
      <c r="G39" s="72"/>
      <c r="H39" s="72"/>
      <c r="I39" s="72"/>
      <c r="J39" s="72"/>
      <c r="K39" s="72"/>
      <c r="L39" s="72"/>
      <c r="M39" s="72"/>
      <c r="N39" s="72"/>
      <c r="O39" s="72"/>
      <c r="P39" s="72"/>
      <c r="Q39" s="72"/>
      <c r="R39" s="72"/>
      <c r="S39" s="72"/>
      <c r="T39" s="72"/>
      <c r="U39" s="72"/>
    </row>
    <row r="40" spans="1:21" ht="13.5" customHeight="1" x14ac:dyDescent="0.2">
      <c r="A40" s="224"/>
      <c r="B40" s="225" t="s">
        <v>3068</v>
      </c>
      <c r="C40" s="226" t="s">
        <v>3069</v>
      </c>
      <c r="D40" s="104"/>
      <c r="E40" s="228"/>
      <c r="F40" s="72"/>
      <c r="G40" s="72"/>
      <c r="H40" s="72"/>
      <c r="I40" s="72"/>
      <c r="J40" s="72"/>
      <c r="K40" s="72"/>
      <c r="L40" s="72"/>
      <c r="M40" s="72"/>
      <c r="N40" s="72"/>
      <c r="O40" s="72"/>
      <c r="P40" s="72"/>
      <c r="Q40" s="72"/>
      <c r="R40" s="72"/>
      <c r="S40" s="72"/>
      <c r="T40" s="72"/>
      <c r="U40" s="72"/>
    </row>
    <row r="41" spans="1:21" ht="13.5" customHeight="1" x14ac:dyDescent="0.2">
      <c r="A41" s="224"/>
      <c r="B41" s="225" t="s">
        <v>3070</v>
      </c>
      <c r="C41" s="226" t="s">
        <v>3071</v>
      </c>
      <c r="D41" s="104"/>
      <c r="E41" s="228"/>
      <c r="F41" s="72"/>
      <c r="G41" s="72"/>
      <c r="H41" s="72"/>
      <c r="I41" s="72"/>
      <c r="J41" s="72"/>
      <c r="K41" s="72"/>
      <c r="L41" s="72"/>
      <c r="M41" s="72"/>
      <c r="N41" s="72"/>
      <c r="O41" s="72"/>
      <c r="P41" s="72"/>
      <c r="Q41" s="72"/>
      <c r="R41" s="72"/>
      <c r="S41" s="72"/>
      <c r="T41" s="72"/>
      <c r="U41" s="72"/>
    </row>
    <row r="42" spans="1:21" ht="13.5" customHeight="1" x14ac:dyDescent="0.2">
      <c r="A42" s="224"/>
      <c r="B42" s="225" t="s">
        <v>3072</v>
      </c>
      <c r="C42" s="226" t="s">
        <v>3073</v>
      </c>
      <c r="D42" s="175"/>
      <c r="E42" s="229"/>
      <c r="F42" s="72"/>
      <c r="G42" s="72"/>
      <c r="H42" s="72"/>
      <c r="I42" s="72"/>
      <c r="J42" s="72"/>
      <c r="K42" s="72"/>
      <c r="L42" s="72"/>
      <c r="M42" s="72"/>
      <c r="N42" s="72"/>
      <c r="O42" s="72"/>
      <c r="P42" s="72"/>
      <c r="Q42" s="72"/>
      <c r="R42" s="72"/>
      <c r="S42" s="72"/>
      <c r="T42" s="72"/>
      <c r="U42" s="72"/>
    </row>
    <row r="43" spans="1:21" ht="13.5" customHeight="1" x14ac:dyDescent="0.2">
      <c r="A43" s="224"/>
      <c r="B43" s="225" t="s">
        <v>3074</v>
      </c>
      <c r="C43" s="226" t="s">
        <v>3075</v>
      </c>
      <c r="D43" s="104"/>
      <c r="E43" s="228"/>
      <c r="F43" s="72"/>
      <c r="G43" s="72"/>
      <c r="H43" s="72"/>
      <c r="I43" s="72"/>
      <c r="J43" s="72"/>
      <c r="K43" s="72"/>
      <c r="L43" s="72"/>
      <c r="M43" s="72"/>
      <c r="N43" s="72"/>
      <c r="O43" s="72"/>
      <c r="P43" s="72"/>
      <c r="Q43" s="72"/>
      <c r="R43" s="72"/>
      <c r="S43" s="72"/>
      <c r="T43" s="72"/>
      <c r="U43" s="72"/>
    </row>
    <row r="44" spans="1:21" ht="13.5" customHeight="1" x14ac:dyDescent="0.2">
      <c r="A44" s="224" t="s">
        <v>3076</v>
      </c>
      <c r="B44" s="225" t="s">
        <v>3077</v>
      </c>
      <c r="C44" s="226" t="s">
        <v>3076</v>
      </c>
      <c r="D44" s="79">
        <f>SUM(D45:D48)</f>
        <v>0</v>
      </c>
      <c r="E44" s="227">
        <f>SUM(E45:E48)</f>
        <v>0</v>
      </c>
      <c r="F44" s="72"/>
      <c r="G44" s="72"/>
      <c r="H44" s="72"/>
      <c r="I44" s="72"/>
      <c r="J44" s="72"/>
      <c r="K44" s="72"/>
      <c r="L44" s="72"/>
      <c r="M44" s="72"/>
      <c r="N44" s="72"/>
      <c r="O44" s="72"/>
      <c r="P44" s="72"/>
      <c r="Q44" s="72"/>
      <c r="R44" s="72"/>
      <c r="S44" s="72"/>
      <c r="T44" s="72"/>
      <c r="U44" s="72"/>
    </row>
    <row r="45" spans="1:21" ht="13.5" customHeight="1" x14ac:dyDescent="0.2">
      <c r="A45" s="224"/>
      <c r="B45" s="225" t="s">
        <v>3068</v>
      </c>
      <c r="C45" s="226" t="s">
        <v>3078</v>
      </c>
      <c r="D45" s="104"/>
      <c r="E45" s="228"/>
      <c r="F45" s="72"/>
      <c r="G45" s="72"/>
      <c r="H45" s="72"/>
      <c r="I45" s="72"/>
      <c r="J45" s="72"/>
      <c r="K45" s="72"/>
      <c r="L45" s="72"/>
      <c r="M45" s="72"/>
      <c r="N45" s="72"/>
      <c r="O45" s="72"/>
      <c r="P45" s="72"/>
      <c r="Q45" s="72"/>
      <c r="R45" s="72"/>
      <c r="S45" s="72"/>
      <c r="T45" s="72"/>
      <c r="U45" s="72"/>
    </row>
    <row r="46" spans="1:21" ht="13.5" customHeight="1" x14ac:dyDescent="0.2">
      <c r="A46" s="224"/>
      <c r="B46" s="225" t="s">
        <v>3070</v>
      </c>
      <c r="C46" s="226" t="s">
        <v>3079</v>
      </c>
      <c r="D46" s="104"/>
      <c r="E46" s="228"/>
      <c r="F46" s="72"/>
      <c r="G46" s="72"/>
      <c r="H46" s="72"/>
      <c r="I46" s="72"/>
      <c r="J46" s="72"/>
      <c r="K46" s="72"/>
      <c r="L46" s="72"/>
      <c r="M46" s="72"/>
      <c r="N46" s="72"/>
      <c r="O46" s="72"/>
      <c r="P46" s="72"/>
      <c r="Q46" s="72"/>
      <c r="R46" s="72"/>
      <c r="S46" s="72"/>
      <c r="T46" s="72"/>
      <c r="U46" s="72"/>
    </row>
    <row r="47" spans="1:21" ht="13.5" customHeight="1" x14ac:dyDescent="0.2">
      <c r="A47" s="224"/>
      <c r="B47" s="225" t="s">
        <v>3072</v>
      </c>
      <c r="C47" s="226" t="s">
        <v>3080</v>
      </c>
      <c r="D47" s="175"/>
      <c r="E47" s="229"/>
      <c r="F47" s="72"/>
      <c r="G47" s="72"/>
      <c r="H47" s="72"/>
      <c r="I47" s="72"/>
      <c r="J47" s="72"/>
      <c r="K47" s="72"/>
      <c r="L47" s="72"/>
      <c r="M47" s="72"/>
      <c r="N47" s="72"/>
      <c r="O47" s="72"/>
      <c r="P47" s="72"/>
      <c r="Q47" s="72"/>
      <c r="R47" s="72"/>
      <c r="S47" s="72"/>
      <c r="T47" s="72"/>
      <c r="U47" s="72"/>
    </row>
    <row r="48" spans="1:21" ht="13.5" customHeight="1" x14ac:dyDescent="0.2">
      <c r="A48" s="213"/>
      <c r="B48" s="230" t="s">
        <v>3074</v>
      </c>
      <c r="C48" s="231" t="s">
        <v>3081</v>
      </c>
      <c r="D48" s="115"/>
      <c r="E48" s="232"/>
      <c r="F48" s="72"/>
      <c r="G48" s="72"/>
      <c r="H48" s="72"/>
      <c r="I48" s="72"/>
      <c r="J48" s="72"/>
      <c r="K48" s="72"/>
      <c r="L48" s="72"/>
      <c r="M48" s="72"/>
      <c r="N48" s="72"/>
      <c r="O48" s="72"/>
      <c r="P48" s="72"/>
      <c r="Q48" s="72"/>
      <c r="R48" s="72"/>
      <c r="S48" s="72"/>
      <c r="T48" s="72"/>
      <c r="U48" s="72"/>
    </row>
    <row r="49" spans="1:21" ht="12" customHeight="1" x14ac:dyDescent="0.2">
      <c r="A49" s="233"/>
      <c r="B49" s="234"/>
      <c r="C49" s="235"/>
      <c r="D49" s="72"/>
      <c r="E49" s="72"/>
      <c r="F49" s="72"/>
      <c r="G49" s="72"/>
      <c r="H49" s="72"/>
      <c r="I49" s="72"/>
      <c r="J49" s="72"/>
      <c r="K49" s="72"/>
      <c r="L49" s="72"/>
      <c r="M49" s="72"/>
      <c r="N49" s="72"/>
      <c r="O49" s="72"/>
      <c r="P49" s="72"/>
      <c r="Q49" s="72"/>
      <c r="R49" s="72"/>
      <c r="S49" s="72"/>
      <c r="T49" s="72"/>
      <c r="U49" s="72"/>
    </row>
    <row r="50" spans="1:21" ht="12" customHeight="1" x14ac:dyDescent="0.2">
      <c r="A50" s="233"/>
      <c r="B50" s="234"/>
      <c r="C50" s="235"/>
      <c r="D50" s="72"/>
      <c r="E50" s="72"/>
      <c r="F50" s="72"/>
      <c r="G50" s="72"/>
      <c r="H50" s="72"/>
      <c r="I50" s="72"/>
      <c r="J50" s="72"/>
      <c r="K50" s="72"/>
      <c r="L50" s="72"/>
      <c r="M50" s="72"/>
      <c r="N50" s="72"/>
      <c r="O50" s="72"/>
      <c r="P50" s="72"/>
      <c r="Q50" s="72"/>
      <c r="R50" s="72"/>
      <c r="S50" s="72"/>
      <c r="T50" s="72"/>
      <c r="U50" s="72"/>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2"/>
      <c r="E55" s="72"/>
      <c r="F55" s="72"/>
      <c r="G55" s="72"/>
      <c r="H55" s="72"/>
      <c r="I55" s="72"/>
      <c r="J55" s="72"/>
      <c r="K55" s="72"/>
      <c r="L55" s="72"/>
      <c r="M55" s="72"/>
      <c r="N55" s="72"/>
      <c r="O55" s="72"/>
      <c r="P55" s="72"/>
      <c r="Q55" s="72"/>
      <c r="R55" s="72"/>
      <c r="S55" s="72"/>
      <c r="T55" s="72"/>
      <c r="U55" s="72"/>
    </row>
    <row r="56" spans="1:21" ht="12" customHeight="1" x14ac:dyDescent="0.2">
      <c r="A56" s="233"/>
      <c r="B56" s="234"/>
      <c r="C56" s="235"/>
      <c r="D56" s="72"/>
      <c r="E56" s="72"/>
      <c r="F56" s="72"/>
      <c r="G56" s="72"/>
      <c r="H56" s="72"/>
      <c r="I56" s="72"/>
      <c r="J56" s="72"/>
      <c r="K56" s="72"/>
      <c r="L56" s="72"/>
      <c r="M56" s="72"/>
      <c r="N56" s="72"/>
      <c r="O56" s="72"/>
      <c r="P56" s="72"/>
      <c r="Q56" s="72"/>
      <c r="R56" s="72"/>
      <c r="S56" s="72"/>
      <c r="T56" s="72"/>
      <c r="U56" s="72"/>
    </row>
    <row r="57" spans="1:21" ht="12" customHeight="1" x14ac:dyDescent="0.2">
      <c r="A57" s="233"/>
      <c r="B57" s="234"/>
      <c r="C57" s="235"/>
      <c r="D57" s="72"/>
      <c r="E57" s="72"/>
      <c r="F57" s="72"/>
      <c r="G57" s="72"/>
      <c r="H57" s="72"/>
      <c r="I57" s="72"/>
      <c r="J57" s="72"/>
      <c r="K57" s="72"/>
      <c r="L57" s="72"/>
      <c r="M57" s="72"/>
      <c r="N57" s="72"/>
      <c r="O57" s="72"/>
      <c r="P57" s="72"/>
      <c r="Q57" s="72"/>
      <c r="R57" s="72"/>
      <c r="S57" s="72"/>
      <c r="T57" s="72"/>
      <c r="U57" s="72"/>
    </row>
    <row r="58" spans="1:21" ht="12" customHeight="1" x14ac:dyDescent="0.2">
      <c r="A58" s="233"/>
      <c r="B58" s="234"/>
      <c r="C58" s="235"/>
      <c r="D58" s="72"/>
      <c r="E58" s="72"/>
      <c r="F58" s="72"/>
      <c r="G58" s="72"/>
      <c r="H58" s="72"/>
      <c r="I58" s="72"/>
      <c r="J58" s="72"/>
      <c r="K58" s="72"/>
      <c r="L58" s="72"/>
      <c r="M58" s="72"/>
      <c r="N58" s="72"/>
      <c r="O58" s="72"/>
      <c r="P58" s="72"/>
      <c r="Q58" s="72"/>
      <c r="R58" s="72"/>
      <c r="S58" s="72"/>
      <c r="T58" s="72"/>
      <c r="U58" s="72"/>
    </row>
    <row r="59" spans="1:21" ht="12" customHeight="1" x14ac:dyDescent="0.2">
      <c r="A59" s="233"/>
      <c r="B59" s="234"/>
      <c r="C59" s="235"/>
      <c r="D59" s="72"/>
      <c r="E59" s="72"/>
      <c r="F59" s="72"/>
      <c r="G59" s="72"/>
      <c r="H59" s="72"/>
      <c r="I59" s="72"/>
      <c r="J59" s="72"/>
      <c r="K59" s="72"/>
      <c r="L59" s="72"/>
      <c r="M59" s="72"/>
      <c r="N59" s="72"/>
      <c r="O59" s="72"/>
      <c r="P59" s="72"/>
      <c r="Q59" s="72"/>
      <c r="R59" s="72"/>
      <c r="S59" s="72"/>
      <c r="T59" s="72"/>
      <c r="U59" s="72"/>
    </row>
    <row r="60" spans="1:21" ht="12" customHeight="1" x14ac:dyDescent="0.2">
      <c r="A60" s="233"/>
      <c r="B60" s="234"/>
      <c r="C60" s="235"/>
      <c r="D60" s="72"/>
      <c r="E60" s="72"/>
      <c r="F60" s="72"/>
      <c r="G60" s="72"/>
      <c r="H60" s="72"/>
      <c r="I60" s="72"/>
      <c r="J60" s="72"/>
      <c r="K60" s="72"/>
      <c r="L60" s="72"/>
      <c r="M60" s="72"/>
      <c r="N60" s="72"/>
      <c r="O60" s="72"/>
      <c r="P60" s="72"/>
      <c r="Q60" s="72"/>
      <c r="R60" s="72"/>
      <c r="S60" s="72"/>
      <c r="T60" s="72"/>
      <c r="U60" s="72"/>
    </row>
    <row r="61" spans="1:21" ht="12" customHeight="1" x14ac:dyDescent="0.2">
      <c r="A61" s="233"/>
      <c r="B61" s="234"/>
      <c r="C61" s="235"/>
      <c r="D61" s="72"/>
      <c r="E61" s="72"/>
      <c r="F61" s="72"/>
      <c r="G61" s="72"/>
      <c r="H61" s="72"/>
      <c r="I61" s="72"/>
      <c r="J61" s="72"/>
      <c r="K61" s="72"/>
      <c r="L61" s="72"/>
      <c r="M61" s="72"/>
      <c r="N61" s="72"/>
      <c r="O61" s="72"/>
      <c r="P61" s="72"/>
      <c r="Q61" s="72"/>
      <c r="R61" s="72"/>
      <c r="S61" s="72"/>
      <c r="T61" s="72"/>
      <c r="U61" s="72"/>
    </row>
    <row r="62" spans="1:21" ht="12" customHeight="1" x14ac:dyDescent="0.2">
      <c r="A62" s="233"/>
      <c r="B62" s="234"/>
      <c r="C62" s="235"/>
      <c r="D62" s="72"/>
      <c r="E62" s="72"/>
      <c r="F62" s="72"/>
      <c r="G62" s="72"/>
      <c r="H62" s="72"/>
      <c r="I62" s="72"/>
      <c r="J62" s="72"/>
      <c r="K62" s="72"/>
      <c r="L62" s="72"/>
      <c r="M62" s="72"/>
      <c r="N62" s="72"/>
      <c r="O62" s="72"/>
      <c r="P62" s="72"/>
      <c r="Q62" s="72"/>
      <c r="R62" s="72"/>
      <c r="S62" s="72"/>
      <c r="T62" s="72"/>
      <c r="U62" s="72"/>
    </row>
    <row r="63" spans="1:21" ht="12" customHeight="1" x14ac:dyDescent="0.2">
      <c r="A63" s="233"/>
      <c r="B63" s="234"/>
      <c r="C63" s="235"/>
      <c r="D63" s="72"/>
      <c r="E63" s="72"/>
      <c r="F63" s="72"/>
      <c r="G63" s="72"/>
      <c r="H63" s="72"/>
      <c r="I63" s="72"/>
      <c r="J63" s="72"/>
      <c r="K63" s="72"/>
      <c r="L63" s="72"/>
      <c r="M63" s="72"/>
      <c r="N63" s="72"/>
      <c r="O63" s="72"/>
      <c r="P63" s="72"/>
      <c r="Q63" s="72"/>
      <c r="R63" s="72"/>
      <c r="S63" s="72"/>
      <c r="T63" s="72"/>
      <c r="U63" s="72"/>
    </row>
    <row r="64" spans="1:21" ht="12" customHeight="1" x14ac:dyDescent="0.2">
      <c r="A64" s="233"/>
      <c r="B64" s="234"/>
      <c r="C64" s="235"/>
      <c r="D64" s="72"/>
      <c r="E64" s="72"/>
      <c r="F64" s="72"/>
      <c r="G64" s="72"/>
      <c r="H64" s="72"/>
      <c r="I64" s="72"/>
      <c r="J64" s="72"/>
      <c r="K64" s="72"/>
      <c r="L64" s="72"/>
      <c r="M64" s="72"/>
      <c r="N64" s="72"/>
      <c r="O64" s="72"/>
      <c r="P64" s="72"/>
      <c r="Q64" s="72"/>
      <c r="R64" s="72"/>
      <c r="S64" s="72"/>
      <c r="T64" s="72"/>
      <c r="U64" s="72"/>
    </row>
    <row r="65" spans="1:21" ht="12" customHeight="1" x14ac:dyDescent="0.2">
      <c r="A65" s="233"/>
      <c r="B65" s="234"/>
      <c r="C65" s="235"/>
      <c r="D65" s="72"/>
      <c r="E65" s="72"/>
      <c r="F65" s="72"/>
      <c r="G65" s="72"/>
      <c r="H65" s="72"/>
      <c r="I65" s="72"/>
      <c r="J65" s="72"/>
      <c r="K65" s="72"/>
      <c r="L65" s="72"/>
      <c r="M65" s="72"/>
      <c r="N65" s="72"/>
      <c r="O65" s="72"/>
      <c r="P65" s="72"/>
      <c r="Q65" s="72"/>
      <c r="R65" s="72"/>
      <c r="S65" s="72"/>
      <c r="T65" s="72"/>
      <c r="U65" s="72"/>
    </row>
    <row r="66" spans="1:21" ht="12" customHeight="1" x14ac:dyDescent="0.2">
      <c r="A66" s="233"/>
      <c r="B66" s="234"/>
      <c r="C66" s="235"/>
      <c r="D66" s="72"/>
      <c r="E66" s="72"/>
      <c r="F66" s="72"/>
      <c r="G66" s="72"/>
      <c r="H66" s="72"/>
      <c r="I66" s="72"/>
      <c r="J66" s="72"/>
      <c r="K66" s="72"/>
      <c r="L66" s="72"/>
      <c r="M66" s="72"/>
      <c r="N66" s="72"/>
      <c r="O66" s="72"/>
      <c r="P66" s="72"/>
      <c r="Q66" s="72"/>
      <c r="R66" s="72"/>
      <c r="S66" s="72"/>
      <c r="T66" s="72"/>
      <c r="U66" s="72"/>
    </row>
    <row r="67" spans="1:21" ht="12" customHeight="1" x14ac:dyDescent="0.2">
      <c r="A67" s="233"/>
      <c r="B67" s="234"/>
      <c r="C67" s="235"/>
      <c r="D67" s="72"/>
      <c r="E67" s="72"/>
      <c r="F67" s="72"/>
      <c r="G67" s="72"/>
      <c r="H67" s="72"/>
      <c r="I67" s="72"/>
      <c r="J67" s="72"/>
      <c r="K67" s="72"/>
      <c r="L67" s="72"/>
      <c r="M67" s="72"/>
      <c r="N67" s="72"/>
      <c r="O67" s="72"/>
      <c r="P67" s="72"/>
      <c r="Q67" s="72"/>
      <c r="R67" s="72"/>
      <c r="S67" s="72"/>
      <c r="T67" s="72"/>
      <c r="U67" s="72"/>
    </row>
    <row r="68" spans="1:21" ht="12" customHeight="1" x14ac:dyDescent="0.2">
      <c r="A68" s="233"/>
      <c r="B68" s="234"/>
      <c r="C68" s="235"/>
      <c r="D68" s="72"/>
      <c r="E68" s="72"/>
      <c r="F68" s="72"/>
      <c r="G68" s="72"/>
      <c r="H68" s="72"/>
      <c r="I68" s="72"/>
      <c r="J68" s="72"/>
      <c r="K68" s="72"/>
      <c r="L68" s="72"/>
      <c r="M68" s="72"/>
      <c r="N68" s="72"/>
      <c r="O68" s="72"/>
      <c r="P68" s="72"/>
      <c r="Q68" s="72"/>
      <c r="R68" s="72"/>
      <c r="S68" s="72"/>
      <c r="T68" s="72"/>
      <c r="U68" s="72"/>
    </row>
    <row r="69" spans="1:21" ht="12" customHeight="1" x14ac:dyDescent="0.2">
      <c r="A69" s="233"/>
      <c r="B69" s="234"/>
      <c r="C69" s="235"/>
      <c r="D69" s="72"/>
      <c r="E69" s="72"/>
      <c r="F69" s="72"/>
      <c r="G69" s="72"/>
      <c r="H69" s="72"/>
      <c r="I69" s="72"/>
      <c r="J69" s="72"/>
      <c r="K69" s="72"/>
      <c r="L69" s="72"/>
      <c r="M69" s="72"/>
      <c r="N69" s="72"/>
      <c r="O69" s="72"/>
      <c r="P69" s="72"/>
      <c r="Q69" s="72"/>
      <c r="R69" s="72"/>
      <c r="S69" s="72"/>
      <c r="T69" s="72"/>
      <c r="U69" s="72"/>
    </row>
    <row r="70" spans="1:21" ht="12" customHeight="1" x14ac:dyDescent="0.2">
      <c r="A70" s="233"/>
      <c r="B70" s="234"/>
      <c r="C70" s="235"/>
      <c r="D70" s="72"/>
      <c r="E70" s="72"/>
      <c r="F70" s="72"/>
      <c r="G70" s="72"/>
      <c r="H70" s="72"/>
      <c r="I70" s="72"/>
      <c r="J70" s="72"/>
      <c r="K70" s="72"/>
      <c r="L70" s="72"/>
      <c r="M70" s="72"/>
      <c r="N70" s="72"/>
      <c r="O70" s="72"/>
      <c r="P70" s="72"/>
      <c r="Q70" s="72"/>
      <c r="R70" s="72"/>
      <c r="S70" s="72"/>
      <c r="T70" s="72"/>
      <c r="U70" s="72"/>
    </row>
    <row r="71" spans="1:21" ht="12" customHeight="1" x14ac:dyDescent="0.2">
      <c r="A71" s="233"/>
      <c r="B71" s="234"/>
      <c r="C71" s="235"/>
      <c r="D71" s="72"/>
      <c r="E71" s="72"/>
      <c r="F71" s="72"/>
      <c r="G71" s="72"/>
      <c r="H71" s="72"/>
      <c r="I71" s="72"/>
      <c r="J71" s="72"/>
      <c r="K71" s="72"/>
      <c r="L71" s="72"/>
      <c r="M71" s="72"/>
      <c r="N71" s="72"/>
      <c r="O71" s="72"/>
      <c r="P71" s="72"/>
      <c r="Q71" s="72"/>
      <c r="R71" s="72"/>
      <c r="S71" s="72"/>
      <c r="T71" s="72"/>
      <c r="U71" s="72"/>
    </row>
    <row r="72" spans="1:21" ht="12" customHeight="1" x14ac:dyDescent="0.2">
      <c r="A72" s="233"/>
      <c r="B72" s="234"/>
      <c r="C72" s="235"/>
      <c r="D72" s="72"/>
      <c r="E72" s="72"/>
      <c r="F72" s="72"/>
      <c r="G72" s="72"/>
      <c r="H72" s="72"/>
      <c r="I72" s="72"/>
      <c r="J72" s="72"/>
      <c r="K72" s="72"/>
      <c r="L72" s="72"/>
      <c r="M72" s="72"/>
      <c r="N72" s="72"/>
      <c r="O72" s="72"/>
      <c r="P72" s="72"/>
      <c r="Q72" s="72"/>
      <c r="R72" s="72"/>
      <c r="S72" s="72"/>
      <c r="T72" s="72"/>
      <c r="U72" s="72"/>
    </row>
    <row r="73" spans="1:21" ht="12" customHeight="1" x14ac:dyDescent="0.2">
      <c r="A73" s="233"/>
      <c r="B73" s="234"/>
      <c r="C73" s="235"/>
      <c r="D73" s="72"/>
      <c r="E73" s="72"/>
      <c r="F73" s="72"/>
      <c r="G73" s="72"/>
      <c r="H73" s="72"/>
      <c r="I73" s="72"/>
      <c r="J73" s="72"/>
      <c r="K73" s="72"/>
      <c r="L73" s="72"/>
      <c r="M73" s="72"/>
      <c r="N73" s="72"/>
      <c r="O73" s="72"/>
      <c r="P73" s="72"/>
      <c r="Q73" s="72"/>
      <c r="R73" s="72"/>
      <c r="S73" s="72"/>
      <c r="T73" s="72"/>
      <c r="U73" s="72"/>
    </row>
    <row r="74" spans="1:21" ht="12" customHeight="1" x14ac:dyDescent="0.2">
      <c r="A74" s="233"/>
      <c r="B74" s="234"/>
      <c r="C74" s="235"/>
      <c r="D74" s="72"/>
      <c r="E74" s="72"/>
      <c r="F74" s="72"/>
      <c r="G74" s="72"/>
      <c r="H74" s="72"/>
      <c r="I74" s="72"/>
      <c r="J74" s="72"/>
      <c r="K74" s="72"/>
      <c r="L74" s="72"/>
      <c r="M74" s="72"/>
      <c r="N74" s="72"/>
      <c r="O74" s="72"/>
      <c r="P74" s="72"/>
      <c r="Q74" s="72"/>
      <c r="R74" s="72"/>
      <c r="S74" s="72"/>
      <c r="T74" s="72"/>
      <c r="U74" s="72"/>
    </row>
    <row r="75" spans="1:21" ht="12" customHeight="1" x14ac:dyDescent="0.2">
      <c r="A75" s="233"/>
      <c r="B75" s="234"/>
      <c r="C75" s="235"/>
      <c r="D75" s="72"/>
      <c r="E75" s="72"/>
      <c r="F75" s="72"/>
      <c r="G75" s="72"/>
      <c r="H75" s="72"/>
      <c r="I75" s="72"/>
      <c r="J75" s="72"/>
      <c r="K75" s="72"/>
      <c r="L75" s="72"/>
      <c r="M75" s="72"/>
      <c r="N75" s="72"/>
      <c r="O75" s="72"/>
      <c r="P75" s="72"/>
      <c r="Q75" s="72"/>
      <c r="R75" s="72"/>
      <c r="S75" s="72"/>
      <c r="T75" s="72"/>
      <c r="U75" s="72"/>
    </row>
    <row r="76" spans="1:21" ht="12" customHeight="1" x14ac:dyDescent="0.2">
      <c r="A76" s="233"/>
      <c r="B76" s="234"/>
      <c r="C76" s="235"/>
      <c r="D76" s="72"/>
      <c r="E76" s="72"/>
      <c r="F76" s="72"/>
      <c r="G76" s="72"/>
      <c r="H76" s="72"/>
      <c r="I76" s="72"/>
      <c r="J76" s="72"/>
      <c r="K76" s="72"/>
      <c r="L76" s="72"/>
      <c r="M76" s="72"/>
      <c r="N76" s="72"/>
      <c r="O76" s="72"/>
      <c r="P76" s="72"/>
      <c r="Q76" s="72"/>
      <c r="R76" s="72"/>
      <c r="S76" s="72"/>
      <c r="T76" s="72"/>
      <c r="U76" s="72"/>
    </row>
    <row r="77" spans="1:21" ht="12" customHeight="1" x14ac:dyDescent="0.2">
      <c r="A77" s="233"/>
      <c r="B77" s="234"/>
      <c r="C77" s="235"/>
      <c r="D77" s="72"/>
      <c r="E77" s="72"/>
      <c r="F77" s="72"/>
      <c r="G77" s="72"/>
      <c r="H77" s="72"/>
      <c r="I77" s="72"/>
      <c r="J77" s="72"/>
      <c r="K77" s="72"/>
      <c r="L77" s="72"/>
      <c r="M77" s="72"/>
      <c r="N77" s="72"/>
      <c r="O77" s="72"/>
      <c r="P77" s="72"/>
      <c r="Q77" s="72"/>
      <c r="R77" s="72"/>
      <c r="S77" s="72"/>
      <c r="T77" s="72"/>
      <c r="U77" s="72"/>
    </row>
    <row r="78" spans="1:21" ht="12" customHeight="1" x14ac:dyDescent="0.2">
      <c r="A78" s="233"/>
      <c r="B78" s="234"/>
      <c r="C78" s="235"/>
      <c r="D78" s="72"/>
      <c r="E78" s="72"/>
      <c r="F78" s="72"/>
      <c r="G78" s="72"/>
      <c r="H78" s="72"/>
      <c r="I78" s="72"/>
      <c r="J78" s="72"/>
      <c r="K78" s="72"/>
      <c r="L78" s="72"/>
      <c r="M78" s="72"/>
      <c r="N78" s="72"/>
      <c r="O78" s="72"/>
      <c r="P78" s="72"/>
      <c r="Q78" s="72"/>
      <c r="R78" s="72"/>
      <c r="S78" s="72"/>
      <c r="T78" s="72"/>
      <c r="U78" s="72"/>
    </row>
    <row r="79" spans="1:21" ht="12" customHeight="1" x14ac:dyDescent="0.2">
      <c r="A79" s="233"/>
      <c r="B79" s="234"/>
      <c r="C79" s="235"/>
      <c r="D79" s="72"/>
      <c r="E79" s="72"/>
      <c r="F79" s="72"/>
      <c r="G79" s="72"/>
      <c r="H79" s="72"/>
      <c r="I79" s="72"/>
      <c r="J79" s="72"/>
      <c r="K79" s="72"/>
      <c r="L79" s="72"/>
      <c r="M79" s="72"/>
      <c r="N79" s="72"/>
      <c r="O79" s="72"/>
      <c r="P79" s="72"/>
      <c r="Q79" s="72"/>
      <c r="R79" s="72"/>
      <c r="S79" s="72"/>
      <c r="T79" s="72"/>
      <c r="U79" s="72"/>
    </row>
    <row r="80" spans="1:21" ht="12" customHeight="1" x14ac:dyDescent="0.2">
      <c r="A80" s="233"/>
      <c r="B80" s="234"/>
      <c r="C80" s="235"/>
      <c r="D80" s="72"/>
      <c r="E80" s="72"/>
      <c r="F80" s="72"/>
      <c r="G80" s="72"/>
      <c r="H80" s="72"/>
      <c r="I80" s="72"/>
      <c r="J80" s="72"/>
      <c r="K80" s="72"/>
      <c r="L80" s="72"/>
      <c r="M80" s="72"/>
      <c r="N80" s="72"/>
      <c r="O80" s="72"/>
      <c r="P80" s="72"/>
      <c r="Q80" s="72"/>
      <c r="R80" s="72"/>
      <c r="S80" s="72"/>
      <c r="T80" s="72"/>
      <c r="U80" s="72"/>
    </row>
    <row r="81" spans="1:21" ht="12" customHeight="1" x14ac:dyDescent="0.2">
      <c r="A81" s="233"/>
      <c r="B81" s="234"/>
      <c r="C81" s="235"/>
      <c r="D81" s="72"/>
      <c r="E81" s="72"/>
      <c r="F81" s="72"/>
      <c r="G81" s="72"/>
      <c r="H81" s="72"/>
      <c r="I81" s="72"/>
      <c r="J81" s="72"/>
      <c r="K81" s="72"/>
      <c r="L81" s="72"/>
      <c r="M81" s="72"/>
      <c r="N81" s="72"/>
      <c r="O81" s="72"/>
      <c r="P81" s="72"/>
      <c r="Q81" s="72"/>
      <c r="R81" s="72"/>
      <c r="S81" s="72"/>
      <c r="T81" s="72"/>
      <c r="U81" s="72"/>
    </row>
    <row r="82" spans="1:21" ht="12" customHeight="1" x14ac:dyDescent="0.2">
      <c r="A82" s="233"/>
      <c r="B82" s="234"/>
      <c r="C82" s="235"/>
      <c r="D82" s="72"/>
      <c r="E82" s="72"/>
      <c r="F82" s="72"/>
      <c r="G82" s="72"/>
      <c r="H82" s="72"/>
      <c r="I82" s="72"/>
      <c r="J82" s="72"/>
      <c r="K82" s="72"/>
      <c r="L82" s="72"/>
      <c r="M82" s="72"/>
      <c r="N82" s="72"/>
      <c r="O82" s="72"/>
      <c r="P82" s="72"/>
      <c r="Q82" s="72"/>
      <c r="R82" s="72"/>
      <c r="S82" s="72"/>
      <c r="T82" s="72"/>
      <c r="U82" s="72"/>
    </row>
    <row r="83" spans="1:21" ht="12" customHeight="1" x14ac:dyDescent="0.2">
      <c r="A83" s="233"/>
      <c r="B83" s="234"/>
      <c r="C83" s="235"/>
      <c r="D83" s="72"/>
      <c r="E83" s="72"/>
      <c r="F83" s="72"/>
      <c r="G83" s="72"/>
      <c r="H83" s="72"/>
      <c r="I83" s="72"/>
      <c r="J83" s="72"/>
      <c r="K83" s="72"/>
      <c r="L83" s="72"/>
      <c r="M83" s="72"/>
      <c r="N83" s="72"/>
      <c r="O83" s="72"/>
      <c r="P83" s="72"/>
      <c r="Q83" s="72"/>
      <c r="R83" s="72"/>
      <c r="S83" s="72"/>
      <c r="T83" s="72"/>
      <c r="U83" s="72"/>
    </row>
    <row r="84" spans="1:21" ht="12" customHeight="1" x14ac:dyDescent="0.2">
      <c r="A84" s="233"/>
      <c r="B84" s="234"/>
      <c r="C84" s="235"/>
      <c r="D84" s="72"/>
      <c r="E84" s="72"/>
      <c r="F84" s="72"/>
      <c r="G84" s="72"/>
      <c r="H84" s="72"/>
      <c r="I84" s="72"/>
      <c r="J84" s="72"/>
      <c r="K84" s="72"/>
      <c r="L84" s="72"/>
      <c r="M84" s="72"/>
      <c r="N84" s="72"/>
      <c r="O84" s="72"/>
      <c r="P84" s="72"/>
      <c r="Q84" s="72"/>
      <c r="R84" s="72"/>
      <c r="S84" s="72"/>
      <c r="T84" s="72"/>
      <c r="U84" s="72"/>
    </row>
    <row r="85" spans="1:21" ht="12" customHeight="1" x14ac:dyDescent="0.2">
      <c r="A85" s="233"/>
      <c r="B85" s="234"/>
      <c r="C85" s="235"/>
      <c r="D85" s="72"/>
      <c r="E85" s="72"/>
      <c r="F85" s="72"/>
      <c r="G85" s="72"/>
      <c r="H85" s="72"/>
      <c r="I85" s="72"/>
      <c r="J85" s="72"/>
      <c r="K85" s="72"/>
      <c r="L85" s="72"/>
      <c r="M85" s="72"/>
      <c r="N85" s="72"/>
      <c r="O85" s="72"/>
      <c r="P85" s="72"/>
      <c r="Q85" s="72"/>
      <c r="R85" s="72"/>
      <c r="S85" s="72"/>
      <c r="T85" s="72"/>
      <c r="U85" s="72"/>
    </row>
    <row r="86" spans="1:21" ht="12" customHeight="1" x14ac:dyDescent="0.2">
      <c r="A86" s="233"/>
      <c r="B86" s="234"/>
      <c r="C86" s="235"/>
      <c r="D86" s="72"/>
      <c r="E86" s="72"/>
      <c r="F86" s="72"/>
      <c r="G86" s="72"/>
      <c r="H86" s="72"/>
      <c r="I86" s="72"/>
      <c r="J86" s="72"/>
      <c r="K86" s="72"/>
      <c r="L86" s="72"/>
      <c r="M86" s="72"/>
      <c r="N86" s="72"/>
      <c r="O86" s="72"/>
      <c r="P86" s="72"/>
      <c r="Q86" s="72"/>
      <c r="R86" s="72"/>
      <c r="S86" s="72"/>
      <c r="T86" s="72"/>
      <c r="U86" s="72"/>
    </row>
    <row r="87" spans="1:21" ht="12" customHeight="1" x14ac:dyDescent="0.2">
      <c r="A87" s="233"/>
      <c r="B87" s="234"/>
      <c r="C87" s="235"/>
      <c r="D87" s="72"/>
      <c r="E87" s="72"/>
      <c r="F87" s="72"/>
      <c r="G87" s="72"/>
      <c r="H87" s="72"/>
      <c r="I87" s="72"/>
      <c r="J87" s="72"/>
      <c r="K87" s="72"/>
      <c r="L87" s="72"/>
      <c r="M87" s="72"/>
      <c r="N87" s="72"/>
      <c r="O87" s="72"/>
      <c r="P87" s="72"/>
      <c r="Q87" s="72"/>
      <c r="R87" s="72"/>
      <c r="S87" s="72"/>
      <c r="T87" s="72"/>
      <c r="U87" s="72"/>
    </row>
    <row r="88" spans="1:21" ht="12" customHeight="1" x14ac:dyDescent="0.2">
      <c r="A88" s="233"/>
      <c r="B88" s="234"/>
      <c r="C88" s="235"/>
      <c r="D88" s="72"/>
      <c r="E88" s="72"/>
      <c r="F88" s="72"/>
      <c r="G88" s="72"/>
      <c r="H88" s="72"/>
      <c r="I88" s="72"/>
      <c r="J88" s="72"/>
      <c r="K88" s="72"/>
      <c r="L88" s="72"/>
      <c r="M88" s="72"/>
      <c r="N88" s="72"/>
      <c r="O88" s="72"/>
      <c r="P88" s="72"/>
      <c r="Q88" s="72"/>
      <c r="R88" s="72"/>
      <c r="S88" s="72"/>
      <c r="T88" s="72"/>
      <c r="U88" s="72"/>
    </row>
    <row r="89" spans="1:21" ht="12" customHeight="1" x14ac:dyDescent="0.2">
      <c r="A89" s="233"/>
      <c r="B89" s="234"/>
      <c r="C89" s="235"/>
      <c r="D89" s="72"/>
      <c r="E89" s="72"/>
      <c r="F89" s="72"/>
      <c r="G89" s="72"/>
      <c r="H89" s="72"/>
      <c r="I89" s="72"/>
      <c r="J89" s="72"/>
      <c r="K89" s="72"/>
      <c r="L89" s="72"/>
      <c r="M89" s="72"/>
      <c r="N89" s="72"/>
      <c r="O89" s="72"/>
      <c r="P89" s="72"/>
      <c r="Q89" s="72"/>
      <c r="R89" s="72"/>
      <c r="S89" s="72"/>
      <c r="T89" s="72"/>
      <c r="U89" s="72"/>
    </row>
    <row r="90" spans="1:21" ht="12" customHeight="1" x14ac:dyDescent="0.2">
      <c r="A90" s="233"/>
      <c r="B90" s="234"/>
      <c r="C90" s="235"/>
      <c r="D90" s="72"/>
      <c r="E90" s="72"/>
      <c r="F90" s="72"/>
      <c r="G90" s="72"/>
      <c r="H90" s="72"/>
      <c r="I90" s="72"/>
      <c r="J90" s="72"/>
      <c r="K90" s="72"/>
      <c r="L90" s="72"/>
      <c r="M90" s="72"/>
      <c r="N90" s="72"/>
      <c r="O90" s="72"/>
      <c r="P90" s="72"/>
      <c r="Q90" s="72"/>
      <c r="R90" s="72"/>
      <c r="S90" s="72"/>
      <c r="T90" s="72"/>
      <c r="U90" s="72"/>
    </row>
    <row r="91" spans="1:21" ht="12" customHeight="1" x14ac:dyDescent="0.2">
      <c r="A91" s="233"/>
      <c r="B91" s="234"/>
      <c r="C91" s="235"/>
      <c r="D91" s="72"/>
      <c r="E91" s="72"/>
      <c r="F91" s="72"/>
      <c r="G91" s="72"/>
      <c r="H91" s="72"/>
      <c r="I91" s="72"/>
      <c r="J91" s="72"/>
      <c r="K91" s="72"/>
      <c r="L91" s="72"/>
      <c r="M91" s="72"/>
      <c r="N91" s="72"/>
      <c r="O91" s="72"/>
      <c r="P91" s="72"/>
      <c r="Q91" s="72"/>
      <c r="R91" s="72"/>
      <c r="S91" s="72"/>
      <c r="T91" s="72"/>
      <c r="U91" s="72"/>
    </row>
    <row r="92" spans="1:21" ht="12" customHeight="1" x14ac:dyDescent="0.2">
      <c r="A92" s="233"/>
      <c r="B92" s="234"/>
      <c r="C92" s="235"/>
      <c r="D92" s="72"/>
      <c r="E92" s="72"/>
      <c r="F92" s="72"/>
      <c r="G92" s="72"/>
      <c r="H92" s="72"/>
      <c r="I92" s="72"/>
      <c r="J92" s="72"/>
      <c r="K92" s="72"/>
      <c r="L92" s="72"/>
      <c r="M92" s="72"/>
      <c r="N92" s="72"/>
      <c r="O92" s="72"/>
      <c r="P92" s="72"/>
      <c r="Q92" s="72"/>
      <c r="R92" s="72"/>
      <c r="S92" s="72"/>
      <c r="T92" s="72"/>
      <c r="U92" s="72"/>
    </row>
    <row r="93" spans="1:21" ht="12" customHeight="1" x14ac:dyDescent="0.2">
      <c r="A93" s="233"/>
      <c r="B93" s="234"/>
      <c r="C93" s="235"/>
      <c r="D93" s="72"/>
      <c r="E93" s="72"/>
      <c r="F93" s="72"/>
      <c r="G93" s="72"/>
      <c r="H93" s="72"/>
      <c r="I93" s="72"/>
      <c r="J93" s="72"/>
      <c r="K93" s="72"/>
      <c r="L93" s="72"/>
      <c r="M93" s="72"/>
      <c r="N93" s="72"/>
      <c r="O93" s="72"/>
      <c r="P93" s="72"/>
      <c r="Q93" s="72"/>
      <c r="R93" s="72"/>
      <c r="S93" s="72"/>
      <c r="T93" s="72"/>
      <c r="U93" s="72"/>
    </row>
    <row r="94" spans="1:21" ht="12" customHeight="1" x14ac:dyDescent="0.2">
      <c r="A94" s="233"/>
      <c r="B94" s="234"/>
      <c r="C94" s="235"/>
      <c r="D94" s="72"/>
      <c r="E94" s="72"/>
      <c r="F94" s="72"/>
      <c r="G94" s="72"/>
      <c r="H94" s="72"/>
      <c r="I94" s="72"/>
      <c r="J94" s="72"/>
      <c r="K94" s="72"/>
      <c r="L94" s="72"/>
      <c r="M94" s="72"/>
      <c r="N94" s="72"/>
      <c r="O94" s="72"/>
      <c r="P94" s="72"/>
      <c r="Q94" s="72"/>
      <c r="R94" s="72"/>
      <c r="S94" s="72"/>
      <c r="T94" s="72"/>
      <c r="U94" s="72"/>
    </row>
    <row r="95" spans="1:21" ht="12" customHeight="1" x14ac:dyDescent="0.2">
      <c r="A95" s="233"/>
      <c r="B95" s="234"/>
      <c r="C95" s="235"/>
      <c r="D95" s="72"/>
      <c r="E95" s="72"/>
      <c r="F95" s="72"/>
      <c r="G95" s="72"/>
      <c r="H95" s="72"/>
      <c r="I95" s="72"/>
      <c r="J95" s="72"/>
      <c r="K95" s="72"/>
      <c r="L95" s="72"/>
      <c r="M95" s="72"/>
      <c r="N95" s="72"/>
      <c r="O95" s="72"/>
      <c r="P95" s="72"/>
      <c r="Q95" s="72"/>
      <c r="R95" s="72"/>
      <c r="S95" s="72"/>
      <c r="T95" s="72"/>
      <c r="U95" s="72"/>
    </row>
    <row r="96" spans="1:21" ht="12" customHeight="1" x14ac:dyDescent="0.2">
      <c r="A96" s="233"/>
      <c r="B96" s="234"/>
      <c r="C96" s="235"/>
      <c r="D96" s="72"/>
      <c r="E96" s="72"/>
      <c r="F96" s="72"/>
      <c r="G96" s="72"/>
      <c r="H96" s="72"/>
      <c r="I96" s="72"/>
      <c r="J96" s="72"/>
      <c r="K96" s="72"/>
      <c r="L96" s="72"/>
      <c r="M96" s="72"/>
      <c r="N96" s="72"/>
      <c r="O96" s="72"/>
      <c r="P96" s="72"/>
      <c r="Q96" s="72"/>
      <c r="R96" s="72"/>
      <c r="S96" s="72"/>
      <c r="T96" s="72"/>
      <c r="U96" s="72"/>
    </row>
    <row r="97" spans="1:21" ht="12" customHeight="1" x14ac:dyDescent="0.2">
      <c r="A97" s="233"/>
      <c r="B97" s="234"/>
      <c r="C97" s="235"/>
      <c r="D97" s="72"/>
      <c r="E97" s="72"/>
      <c r="F97" s="72"/>
      <c r="G97" s="72"/>
      <c r="H97" s="72"/>
      <c r="I97" s="72"/>
      <c r="J97" s="72"/>
      <c r="K97" s="72"/>
      <c r="L97" s="72"/>
      <c r="M97" s="72"/>
      <c r="N97" s="72"/>
      <c r="O97" s="72"/>
      <c r="P97" s="72"/>
      <c r="Q97" s="72"/>
      <c r="R97" s="72"/>
      <c r="S97" s="72"/>
      <c r="T97" s="72"/>
      <c r="U97" s="72"/>
    </row>
    <row r="98" spans="1:21" ht="12" customHeight="1" x14ac:dyDescent="0.2">
      <c r="A98" s="233"/>
      <c r="B98" s="234"/>
      <c r="C98" s="235"/>
      <c r="D98" s="72"/>
      <c r="E98" s="72"/>
      <c r="F98" s="72"/>
      <c r="G98" s="72"/>
      <c r="H98" s="72"/>
      <c r="I98" s="72"/>
      <c r="J98" s="72"/>
      <c r="K98" s="72"/>
      <c r="L98" s="72"/>
      <c r="M98" s="72"/>
      <c r="N98" s="72"/>
      <c r="O98" s="72"/>
      <c r="P98" s="72"/>
      <c r="Q98" s="72"/>
      <c r="R98" s="72"/>
      <c r="S98" s="72"/>
      <c r="T98" s="72"/>
      <c r="U98" s="72"/>
    </row>
    <row r="99" spans="1:21" ht="12" customHeight="1" x14ac:dyDescent="0.2">
      <c r="A99" s="233"/>
      <c r="B99" s="234"/>
      <c r="C99" s="235"/>
      <c r="D99" s="72"/>
      <c r="E99" s="72"/>
      <c r="F99" s="72"/>
      <c r="G99" s="72"/>
      <c r="H99" s="72"/>
      <c r="I99" s="72"/>
      <c r="J99" s="72"/>
      <c r="K99" s="72"/>
      <c r="L99" s="72"/>
      <c r="M99" s="72"/>
      <c r="N99" s="72"/>
      <c r="O99" s="72"/>
      <c r="P99" s="72"/>
      <c r="Q99" s="72"/>
      <c r="R99" s="72"/>
      <c r="S99" s="72"/>
      <c r="T99" s="72"/>
      <c r="U99" s="72"/>
    </row>
    <row r="100" spans="1:21" ht="12" customHeight="1" x14ac:dyDescent="0.2">
      <c r="A100" s="233"/>
      <c r="B100" s="234"/>
      <c r="C100" s="235"/>
      <c r="D100" s="72"/>
      <c r="E100" s="72"/>
      <c r="F100" s="72"/>
      <c r="G100" s="72"/>
      <c r="H100" s="72"/>
      <c r="I100" s="72"/>
      <c r="J100" s="72"/>
      <c r="K100" s="72"/>
      <c r="L100" s="72"/>
      <c r="M100" s="72"/>
      <c r="N100" s="72"/>
      <c r="O100" s="72"/>
      <c r="P100" s="72"/>
      <c r="Q100" s="72"/>
      <c r="R100" s="72"/>
      <c r="S100" s="72"/>
      <c r="T100" s="72"/>
      <c r="U100" s="72"/>
    </row>
    <row r="101" spans="1:21" ht="12" customHeight="1" x14ac:dyDescent="0.2">
      <c r="A101" s="233"/>
      <c r="B101" s="234"/>
      <c r="C101" s="235"/>
      <c r="D101" s="72"/>
      <c r="E101" s="72"/>
      <c r="F101" s="72"/>
      <c r="G101" s="72"/>
      <c r="H101" s="72"/>
      <c r="I101" s="72"/>
      <c r="J101" s="72"/>
      <c r="K101" s="72"/>
      <c r="L101" s="72"/>
      <c r="M101" s="72"/>
      <c r="N101" s="72"/>
      <c r="O101" s="72"/>
      <c r="P101" s="72"/>
      <c r="Q101" s="72"/>
      <c r="R101" s="72"/>
      <c r="S101" s="72"/>
      <c r="T101" s="72"/>
      <c r="U101" s="72"/>
    </row>
    <row r="102" spans="1:21" ht="12" customHeight="1" x14ac:dyDescent="0.2">
      <c r="A102" s="233"/>
      <c r="B102" s="234"/>
      <c r="C102" s="235"/>
      <c r="D102" s="72"/>
      <c r="E102" s="72"/>
      <c r="F102" s="72"/>
      <c r="G102" s="72"/>
      <c r="H102" s="72"/>
      <c r="I102" s="72"/>
      <c r="J102" s="72"/>
      <c r="K102" s="72"/>
      <c r="L102" s="72"/>
      <c r="M102" s="72"/>
      <c r="N102" s="72"/>
      <c r="O102" s="72"/>
      <c r="P102" s="72"/>
      <c r="Q102" s="72"/>
      <c r="R102" s="72"/>
      <c r="S102" s="72"/>
      <c r="T102" s="72"/>
      <c r="U102" s="72"/>
    </row>
    <row r="103" spans="1:21" ht="12" customHeight="1" x14ac:dyDescent="0.2">
      <c r="A103" s="233"/>
      <c r="B103" s="234"/>
      <c r="C103" s="235"/>
      <c r="D103" s="72"/>
      <c r="E103" s="72"/>
      <c r="F103" s="72"/>
      <c r="G103" s="72"/>
      <c r="H103" s="72"/>
      <c r="I103" s="72"/>
      <c r="J103" s="72"/>
      <c r="K103" s="72"/>
      <c r="L103" s="72"/>
      <c r="M103" s="72"/>
      <c r="N103" s="72"/>
      <c r="O103" s="72"/>
      <c r="P103" s="72"/>
      <c r="Q103" s="72"/>
      <c r="R103" s="72"/>
      <c r="S103" s="72"/>
      <c r="T103" s="72"/>
      <c r="U103" s="72"/>
    </row>
    <row r="104" spans="1:21" ht="12" customHeight="1" x14ac:dyDescent="0.2">
      <c r="A104" s="233"/>
      <c r="B104" s="234"/>
      <c r="C104" s="235"/>
      <c r="D104" s="72"/>
      <c r="E104" s="72"/>
      <c r="F104" s="72"/>
      <c r="G104" s="72"/>
      <c r="H104" s="72"/>
      <c r="I104" s="72"/>
      <c r="J104" s="72"/>
      <c r="K104" s="72"/>
      <c r="L104" s="72"/>
      <c r="M104" s="72"/>
      <c r="N104" s="72"/>
      <c r="O104" s="72"/>
      <c r="P104" s="72"/>
      <c r="Q104" s="72"/>
      <c r="R104" s="72"/>
      <c r="S104" s="72"/>
      <c r="T104" s="72"/>
      <c r="U104" s="72"/>
    </row>
    <row r="105" spans="1:21" ht="12" customHeight="1" x14ac:dyDescent="0.2">
      <c r="A105" s="233"/>
      <c r="B105" s="234"/>
      <c r="C105" s="235"/>
      <c r="D105" s="72"/>
      <c r="E105" s="72"/>
      <c r="F105" s="72"/>
      <c r="G105" s="72"/>
      <c r="H105" s="72"/>
      <c r="I105" s="72"/>
      <c r="J105" s="72"/>
      <c r="K105" s="72"/>
      <c r="L105" s="72"/>
      <c r="M105" s="72"/>
      <c r="N105" s="72"/>
      <c r="O105" s="72"/>
      <c r="P105" s="72"/>
      <c r="Q105" s="72"/>
      <c r="R105" s="72"/>
      <c r="S105" s="72"/>
      <c r="T105" s="72"/>
      <c r="U105" s="72"/>
    </row>
    <row r="106" spans="1:21" ht="12" customHeight="1" x14ac:dyDescent="0.2">
      <c r="A106" s="233"/>
      <c r="B106" s="234"/>
      <c r="C106" s="235"/>
      <c r="D106" s="72"/>
      <c r="E106" s="72"/>
      <c r="F106" s="72"/>
      <c r="G106" s="72"/>
      <c r="H106" s="72"/>
      <c r="I106" s="72"/>
      <c r="J106" s="72"/>
      <c r="K106" s="72"/>
      <c r="L106" s="72"/>
      <c r="M106" s="72"/>
      <c r="N106" s="72"/>
      <c r="O106" s="72"/>
      <c r="P106" s="72"/>
      <c r="Q106" s="72"/>
      <c r="R106" s="72"/>
      <c r="S106" s="72"/>
      <c r="T106" s="72"/>
      <c r="U106" s="72"/>
    </row>
    <row r="107" spans="1:21" ht="12" customHeight="1" x14ac:dyDescent="0.2">
      <c r="A107" s="233"/>
      <c r="B107" s="234"/>
      <c r="C107" s="235"/>
      <c r="D107" s="72"/>
      <c r="E107" s="72"/>
      <c r="F107" s="72"/>
      <c r="G107" s="72"/>
      <c r="H107" s="72"/>
      <c r="I107" s="72"/>
      <c r="J107" s="72"/>
      <c r="K107" s="72"/>
      <c r="L107" s="72"/>
      <c r="M107" s="72"/>
      <c r="N107" s="72"/>
      <c r="O107" s="72"/>
      <c r="P107" s="72"/>
      <c r="Q107" s="72"/>
      <c r="R107" s="72"/>
      <c r="S107" s="72"/>
      <c r="T107" s="72"/>
      <c r="U107" s="72"/>
    </row>
    <row r="108" spans="1:21" ht="12" customHeight="1" x14ac:dyDescent="0.2">
      <c r="A108" s="233"/>
      <c r="B108" s="234"/>
      <c r="C108" s="235"/>
      <c r="D108" s="72"/>
      <c r="E108" s="72"/>
      <c r="F108" s="72"/>
      <c r="G108" s="72"/>
      <c r="H108" s="72"/>
      <c r="I108" s="72"/>
      <c r="J108" s="72"/>
      <c r="K108" s="72"/>
      <c r="L108" s="72"/>
      <c r="M108" s="72"/>
      <c r="N108" s="72"/>
      <c r="O108" s="72"/>
      <c r="P108" s="72"/>
      <c r="Q108" s="72"/>
      <c r="R108" s="72"/>
      <c r="S108" s="72"/>
      <c r="T108" s="72"/>
      <c r="U108" s="72"/>
    </row>
    <row r="109" spans="1:21" ht="12" customHeight="1" x14ac:dyDescent="0.2">
      <c r="A109" s="233"/>
      <c r="B109" s="234"/>
      <c r="C109" s="235"/>
      <c r="D109" s="72"/>
      <c r="E109" s="72"/>
      <c r="F109" s="72"/>
      <c r="G109" s="72"/>
      <c r="H109" s="72"/>
      <c r="I109" s="72"/>
      <c r="J109" s="72"/>
      <c r="K109" s="72"/>
      <c r="L109" s="72"/>
      <c r="M109" s="72"/>
      <c r="N109" s="72"/>
      <c r="O109" s="72"/>
      <c r="P109" s="72"/>
      <c r="Q109" s="72"/>
      <c r="R109" s="72"/>
      <c r="S109" s="72"/>
      <c r="T109" s="72"/>
      <c r="U109" s="72"/>
    </row>
    <row r="110" spans="1:21" ht="12" customHeight="1" x14ac:dyDescent="0.2">
      <c r="A110" s="233"/>
      <c r="B110" s="234"/>
      <c r="C110" s="235"/>
      <c r="D110" s="72"/>
      <c r="E110" s="72"/>
      <c r="F110" s="72"/>
      <c r="G110" s="72"/>
      <c r="H110" s="72"/>
      <c r="I110" s="72"/>
      <c r="J110" s="72"/>
      <c r="K110" s="72"/>
      <c r="L110" s="72"/>
      <c r="M110" s="72"/>
      <c r="N110" s="72"/>
      <c r="O110" s="72"/>
      <c r="P110" s="72"/>
      <c r="Q110" s="72"/>
      <c r="R110" s="72"/>
      <c r="S110" s="72"/>
      <c r="T110" s="72"/>
      <c r="U110" s="72"/>
    </row>
    <row r="111" spans="1:21" ht="12" customHeight="1" x14ac:dyDescent="0.2">
      <c r="A111" s="233"/>
      <c r="B111" s="234"/>
      <c r="C111" s="235"/>
      <c r="D111" s="72"/>
      <c r="E111" s="72"/>
      <c r="F111" s="72"/>
      <c r="G111" s="72"/>
      <c r="H111" s="72"/>
      <c r="I111" s="72"/>
      <c r="J111" s="72"/>
      <c r="K111" s="72"/>
      <c r="L111" s="72"/>
      <c r="M111" s="72"/>
      <c r="N111" s="72"/>
      <c r="O111" s="72"/>
      <c r="P111" s="72"/>
      <c r="Q111" s="72"/>
      <c r="R111" s="72"/>
      <c r="S111" s="72"/>
      <c r="T111" s="72"/>
      <c r="U111" s="72"/>
    </row>
    <row r="112" spans="1:21" ht="12" customHeight="1" x14ac:dyDescent="0.2">
      <c r="A112" s="233"/>
      <c r="B112" s="234"/>
      <c r="C112" s="235"/>
      <c r="D112" s="72"/>
      <c r="E112" s="72"/>
      <c r="F112" s="72"/>
      <c r="G112" s="72"/>
      <c r="H112" s="72"/>
      <c r="I112" s="72"/>
      <c r="J112" s="72"/>
      <c r="K112" s="72"/>
      <c r="L112" s="72"/>
      <c r="M112" s="72"/>
      <c r="N112" s="72"/>
      <c r="O112" s="72"/>
      <c r="P112" s="72"/>
      <c r="Q112" s="72"/>
      <c r="R112" s="72"/>
      <c r="S112" s="72"/>
      <c r="T112" s="72"/>
      <c r="U112" s="72"/>
    </row>
    <row r="113" spans="1:21" ht="12" customHeight="1" x14ac:dyDescent="0.2">
      <c r="A113" s="233"/>
      <c r="B113" s="234"/>
      <c r="C113" s="235"/>
      <c r="D113" s="72"/>
      <c r="E113" s="72"/>
      <c r="F113" s="72"/>
      <c r="G113" s="72"/>
      <c r="H113" s="72"/>
      <c r="I113" s="72"/>
      <c r="J113" s="72"/>
      <c r="K113" s="72"/>
      <c r="L113" s="72"/>
      <c r="M113" s="72"/>
      <c r="N113" s="72"/>
      <c r="O113" s="72"/>
      <c r="P113" s="72"/>
      <c r="Q113" s="72"/>
      <c r="R113" s="72"/>
      <c r="S113" s="72"/>
      <c r="T113" s="72"/>
      <c r="U113" s="72"/>
    </row>
    <row r="114" spans="1:21" ht="12" customHeight="1" x14ac:dyDescent="0.2">
      <c r="A114" s="233"/>
      <c r="B114" s="234"/>
      <c r="C114" s="235"/>
      <c r="D114" s="72"/>
      <c r="E114" s="72"/>
      <c r="F114" s="72"/>
      <c r="G114" s="72"/>
      <c r="H114" s="72"/>
      <c r="I114" s="72"/>
      <c r="J114" s="72"/>
      <c r="K114" s="72"/>
      <c r="L114" s="72"/>
      <c r="M114" s="72"/>
      <c r="N114" s="72"/>
      <c r="O114" s="72"/>
      <c r="P114" s="72"/>
      <c r="Q114" s="72"/>
      <c r="R114" s="72"/>
      <c r="S114" s="72"/>
      <c r="T114" s="72"/>
      <c r="U114" s="72"/>
    </row>
    <row r="115" spans="1:21" ht="12" customHeight="1" x14ac:dyDescent="0.2">
      <c r="A115" s="233"/>
      <c r="B115" s="234"/>
      <c r="C115" s="235"/>
      <c r="D115" s="72"/>
      <c r="E115" s="72"/>
      <c r="F115" s="72"/>
      <c r="G115" s="72"/>
      <c r="H115" s="72"/>
      <c r="I115" s="72"/>
      <c r="J115" s="72"/>
      <c r="K115" s="72"/>
      <c r="L115" s="72"/>
      <c r="M115" s="72"/>
      <c r="N115" s="72"/>
      <c r="O115" s="72"/>
      <c r="P115" s="72"/>
      <c r="Q115" s="72"/>
      <c r="R115" s="72"/>
      <c r="S115" s="72"/>
      <c r="T115" s="72"/>
      <c r="U115" s="72"/>
    </row>
    <row r="116" spans="1:21" ht="12" customHeight="1" x14ac:dyDescent="0.2">
      <c r="A116" s="233"/>
      <c r="B116" s="234"/>
      <c r="C116" s="235"/>
      <c r="D116" s="72"/>
      <c r="E116" s="72"/>
      <c r="F116" s="72"/>
      <c r="G116" s="72"/>
      <c r="H116" s="72"/>
      <c r="I116" s="72"/>
      <c r="J116" s="72"/>
      <c r="K116" s="72"/>
      <c r="L116" s="72"/>
      <c r="M116" s="72"/>
      <c r="N116" s="72"/>
      <c r="O116" s="72"/>
      <c r="P116" s="72"/>
      <c r="Q116" s="72"/>
      <c r="R116" s="72"/>
      <c r="S116" s="72"/>
      <c r="T116" s="72"/>
      <c r="U116" s="72"/>
    </row>
    <row r="117" spans="1:21" ht="12" customHeight="1" x14ac:dyDescent="0.2">
      <c r="A117" s="233"/>
      <c r="B117" s="234"/>
      <c r="C117" s="235"/>
      <c r="D117" s="72"/>
      <c r="E117" s="72"/>
      <c r="F117" s="72"/>
      <c r="G117" s="72"/>
      <c r="H117" s="72"/>
      <c r="I117" s="72"/>
      <c r="J117" s="72"/>
      <c r="K117" s="72"/>
      <c r="L117" s="72"/>
      <c r="M117" s="72"/>
      <c r="N117" s="72"/>
      <c r="O117" s="72"/>
      <c r="P117" s="72"/>
      <c r="Q117" s="72"/>
      <c r="R117" s="72"/>
      <c r="S117" s="72"/>
      <c r="T117" s="72"/>
      <c r="U117" s="72"/>
    </row>
    <row r="118" spans="1:21" ht="12" customHeight="1" x14ac:dyDescent="0.2">
      <c r="A118" s="233"/>
      <c r="B118" s="234"/>
      <c r="C118" s="235"/>
      <c r="D118" s="72"/>
      <c r="E118" s="72"/>
      <c r="F118" s="72"/>
      <c r="G118" s="72"/>
      <c r="H118" s="72"/>
      <c r="I118" s="72"/>
      <c r="J118" s="72"/>
      <c r="K118" s="72"/>
      <c r="L118" s="72"/>
      <c r="M118" s="72"/>
      <c r="N118" s="72"/>
      <c r="O118" s="72"/>
      <c r="P118" s="72"/>
      <c r="Q118" s="72"/>
      <c r="R118" s="72"/>
      <c r="S118" s="72"/>
      <c r="T118" s="72"/>
      <c r="U118" s="72"/>
    </row>
    <row r="119" spans="1:21" ht="12" customHeight="1" x14ac:dyDescent="0.2">
      <c r="A119" s="233"/>
      <c r="B119" s="234"/>
      <c r="C119" s="235"/>
      <c r="D119" s="72"/>
      <c r="E119" s="72"/>
      <c r="F119" s="72"/>
      <c r="G119" s="72"/>
      <c r="H119" s="72"/>
      <c r="I119" s="72"/>
      <c r="J119" s="72"/>
      <c r="K119" s="72"/>
      <c r="L119" s="72"/>
      <c r="M119" s="72"/>
      <c r="N119" s="72"/>
      <c r="O119" s="72"/>
      <c r="P119" s="72"/>
      <c r="Q119" s="72"/>
      <c r="R119" s="72"/>
      <c r="S119" s="72"/>
      <c r="T119" s="72"/>
      <c r="U119" s="72"/>
    </row>
    <row r="120" spans="1:21" ht="12" customHeight="1" x14ac:dyDescent="0.2">
      <c r="A120" s="233"/>
      <c r="B120" s="234"/>
      <c r="C120" s="235"/>
      <c r="D120" s="72"/>
      <c r="E120" s="72"/>
      <c r="F120" s="72"/>
      <c r="G120" s="72"/>
      <c r="H120" s="72"/>
      <c r="I120" s="72"/>
      <c r="J120" s="72"/>
      <c r="K120" s="72"/>
      <c r="L120" s="72"/>
      <c r="M120" s="72"/>
      <c r="N120" s="72"/>
      <c r="O120" s="72"/>
      <c r="P120" s="72"/>
      <c r="Q120" s="72"/>
      <c r="R120" s="72"/>
      <c r="S120" s="72"/>
      <c r="T120" s="72"/>
      <c r="U120" s="72"/>
    </row>
    <row r="121" spans="1:21" ht="12" customHeight="1" x14ac:dyDescent="0.2">
      <c r="A121" s="233"/>
      <c r="B121" s="234"/>
      <c r="C121" s="235"/>
      <c r="D121" s="72"/>
      <c r="E121" s="72"/>
      <c r="F121" s="72"/>
      <c r="G121" s="72"/>
      <c r="H121" s="72"/>
      <c r="I121" s="72"/>
      <c r="J121" s="72"/>
      <c r="K121" s="72"/>
      <c r="L121" s="72"/>
      <c r="M121" s="72"/>
      <c r="N121" s="72"/>
      <c r="O121" s="72"/>
      <c r="P121" s="72"/>
      <c r="Q121" s="72"/>
      <c r="R121" s="72"/>
      <c r="S121" s="72"/>
      <c r="T121" s="72"/>
      <c r="U121" s="72"/>
    </row>
    <row r="122" spans="1:21" ht="12" customHeight="1" x14ac:dyDescent="0.2">
      <c r="A122" s="233"/>
      <c r="B122" s="234"/>
      <c r="C122" s="235"/>
      <c r="D122" s="72"/>
      <c r="E122" s="72"/>
      <c r="F122" s="72"/>
      <c r="G122" s="72"/>
      <c r="H122" s="72"/>
      <c r="I122" s="72"/>
      <c r="J122" s="72"/>
      <c r="K122" s="72"/>
      <c r="L122" s="72"/>
      <c r="M122" s="72"/>
      <c r="N122" s="72"/>
      <c r="O122" s="72"/>
      <c r="P122" s="72"/>
      <c r="Q122" s="72"/>
      <c r="R122" s="72"/>
      <c r="S122" s="72"/>
      <c r="T122" s="72"/>
      <c r="U122" s="72"/>
    </row>
    <row r="123" spans="1:21" ht="12" customHeight="1" x14ac:dyDescent="0.2">
      <c r="A123" s="233"/>
      <c r="B123" s="234"/>
      <c r="C123" s="235"/>
      <c r="D123" s="72"/>
      <c r="E123" s="72"/>
      <c r="F123" s="72"/>
      <c r="G123" s="72"/>
      <c r="H123" s="72"/>
      <c r="I123" s="72"/>
      <c r="J123" s="72"/>
      <c r="K123" s="72"/>
      <c r="L123" s="72"/>
      <c r="M123" s="72"/>
      <c r="N123" s="72"/>
      <c r="O123" s="72"/>
      <c r="P123" s="72"/>
      <c r="Q123" s="72"/>
      <c r="R123" s="72"/>
      <c r="S123" s="72"/>
      <c r="T123" s="72"/>
      <c r="U123" s="72"/>
    </row>
    <row r="124" spans="1:21" ht="12" customHeight="1" x14ac:dyDescent="0.2">
      <c r="A124" s="233"/>
      <c r="B124" s="234"/>
      <c r="C124" s="235"/>
      <c r="D124" s="72"/>
      <c r="E124" s="72"/>
      <c r="F124" s="72"/>
      <c r="G124" s="72"/>
      <c r="H124" s="72"/>
      <c r="I124" s="72"/>
      <c r="J124" s="72"/>
      <c r="K124" s="72"/>
      <c r="L124" s="72"/>
      <c r="M124" s="72"/>
      <c r="N124" s="72"/>
      <c r="O124" s="72"/>
      <c r="P124" s="72"/>
      <c r="Q124" s="72"/>
      <c r="R124" s="72"/>
      <c r="S124" s="72"/>
      <c r="T124" s="72"/>
      <c r="U124" s="72"/>
    </row>
    <row r="125" spans="1:21" ht="12" customHeight="1" x14ac:dyDescent="0.2">
      <c r="A125" s="233"/>
      <c r="B125" s="234"/>
      <c r="C125" s="235"/>
      <c r="D125" s="72"/>
      <c r="E125" s="72"/>
      <c r="F125" s="72"/>
      <c r="G125" s="72"/>
      <c r="H125" s="72"/>
      <c r="I125" s="72"/>
      <c r="J125" s="72"/>
      <c r="K125" s="72"/>
      <c r="L125" s="72"/>
      <c r="M125" s="72"/>
      <c r="N125" s="72"/>
      <c r="O125" s="72"/>
      <c r="P125" s="72"/>
      <c r="Q125" s="72"/>
      <c r="R125" s="72"/>
      <c r="S125" s="72"/>
      <c r="T125" s="72"/>
      <c r="U125" s="72"/>
    </row>
    <row r="126" spans="1:21" ht="12" customHeight="1" x14ac:dyDescent="0.2">
      <c r="A126" s="233"/>
      <c r="B126" s="234"/>
      <c r="C126" s="235"/>
      <c r="D126" s="72"/>
      <c r="E126" s="72"/>
      <c r="F126" s="72"/>
      <c r="G126" s="72"/>
      <c r="H126" s="72"/>
      <c r="I126" s="72"/>
      <c r="J126" s="72"/>
      <c r="K126" s="72"/>
      <c r="L126" s="72"/>
      <c r="M126" s="72"/>
      <c r="N126" s="72"/>
      <c r="O126" s="72"/>
      <c r="P126" s="72"/>
      <c r="Q126" s="72"/>
      <c r="R126" s="72"/>
      <c r="S126" s="72"/>
      <c r="T126" s="72"/>
      <c r="U126" s="72"/>
    </row>
    <row r="127" spans="1:21" ht="12" customHeight="1" x14ac:dyDescent="0.2">
      <c r="A127" s="233"/>
      <c r="B127" s="234"/>
      <c r="C127" s="235"/>
      <c r="D127" s="72"/>
      <c r="E127" s="72"/>
      <c r="F127" s="72"/>
      <c r="G127" s="72"/>
      <c r="H127" s="72"/>
      <c r="I127" s="72"/>
      <c r="J127" s="72"/>
      <c r="K127" s="72"/>
      <c r="L127" s="72"/>
      <c r="M127" s="72"/>
      <c r="N127" s="72"/>
      <c r="O127" s="72"/>
      <c r="P127" s="72"/>
      <c r="Q127" s="72"/>
      <c r="R127" s="72"/>
      <c r="S127" s="72"/>
      <c r="T127" s="72"/>
      <c r="U127" s="72"/>
    </row>
    <row r="128" spans="1:21" ht="12" customHeight="1" x14ac:dyDescent="0.2">
      <c r="A128" s="233"/>
      <c r="B128" s="234"/>
      <c r="C128" s="235"/>
      <c r="D128" s="72"/>
      <c r="E128" s="72"/>
      <c r="F128" s="72"/>
      <c r="G128" s="72"/>
      <c r="H128" s="72"/>
      <c r="I128" s="72"/>
      <c r="J128" s="72"/>
      <c r="K128" s="72"/>
      <c r="L128" s="72"/>
      <c r="M128" s="72"/>
      <c r="N128" s="72"/>
      <c r="O128" s="72"/>
      <c r="P128" s="72"/>
      <c r="Q128" s="72"/>
      <c r="R128" s="72"/>
      <c r="S128" s="72"/>
      <c r="T128" s="72"/>
      <c r="U128" s="72"/>
    </row>
    <row r="129" spans="1:21" ht="12" customHeight="1" x14ac:dyDescent="0.2">
      <c r="A129" s="233"/>
      <c r="B129" s="234"/>
      <c r="C129" s="235"/>
      <c r="D129" s="72"/>
      <c r="E129" s="72"/>
      <c r="F129" s="72"/>
      <c r="G129" s="72"/>
      <c r="H129" s="72"/>
      <c r="I129" s="72"/>
      <c r="J129" s="72"/>
      <c r="K129" s="72"/>
      <c r="L129" s="72"/>
      <c r="M129" s="72"/>
      <c r="N129" s="72"/>
      <c r="O129" s="72"/>
      <c r="P129" s="72"/>
      <c r="Q129" s="72"/>
      <c r="R129" s="72"/>
      <c r="S129" s="72"/>
      <c r="T129" s="72"/>
      <c r="U129" s="72"/>
    </row>
    <row r="130" spans="1:21" ht="12" customHeight="1" x14ac:dyDescent="0.2">
      <c r="A130" s="233"/>
      <c r="B130" s="234"/>
      <c r="C130" s="235"/>
      <c r="D130" s="72"/>
      <c r="E130" s="72"/>
      <c r="F130" s="72"/>
      <c r="G130" s="72"/>
      <c r="H130" s="72"/>
      <c r="I130" s="72"/>
      <c r="J130" s="72"/>
      <c r="K130" s="72"/>
      <c r="L130" s="72"/>
      <c r="M130" s="72"/>
      <c r="N130" s="72"/>
      <c r="O130" s="72"/>
      <c r="P130" s="72"/>
      <c r="Q130" s="72"/>
      <c r="R130" s="72"/>
      <c r="S130" s="72"/>
      <c r="T130" s="72"/>
      <c r="U130" s="72"/>
    </row>
    <row r="131" spans="1:21" ht="12" customHeight="1" x14ac:dyDescent="0.2">
      <c r="A131" s="233"/>
      <c r="B131" s="234"/>
      <c r="C131" s="235"/>
      <c r="D131" s="72"/>
      <c r="E131" s="72"/>
      <c r="F131" s="72"/>
      <c r="G131" s="72"/>
      <c r="H131" s="72"/>
      <c r="I131" s="72"/>
      <c r="J131" s="72"/>
      <c r="K131" s="72"/>
      <c r="L131" s="72"/>
      <c r="M131" s="72"/>
      <c r="N131" s="72"/>
      <c r="O131" s="72"/>
      <c r="P131" s="72"/>
      <c r="Q131" s="72"/>
      <c r="R131" s="72"/>
      <c r="S131" s="72"/>
      <c r="T131" s="72"/>
      <c r="U131" s="72"/>
    </row>
    <row r="132" spans="1:21" ht="12" customHeight="1" x14ac:dyDescent="0.2">
      <c r="A132" s="233"/>
      <c r="B132" s="234"/>
      <c r="C132" s="235"/>
      <c r="D132" s="72"/>
      <c r="E132" s="72"/>
      <c r="F132" s="72"/>
      <c r="G132" s="72"/>
      <c r="H132" s="72"/>
      <c r="I132" s="72"/>
      <c r="J132" s="72"/>
      <c r="K132" s="72"/>
      <c r="L132" s="72"/>
      <c r="M132" s="72"/>
      <c r="N132" s="72"/>
      <c r="O132" s="72"/>
      <c r="P132" s="72"/>
      <c r="Q132" s="72"/>
      <c r="R132" s="72"/>
      <c r="S132" s="72"/>
      <c r="T132" s="72"/>
      <c r="U132" s="72"/>
    </row>
    <row r="133" spans="1:21" ht="12" customHeight="1" x14ac:dyDescent="0.2">
      <c r="A133" s="233"/>
      <c r="B133" s="234"/>
      <c r="C133" s="235"/>
      <c r="D133" s="72"/>
      <c r="E133" s="72"/>
      <c r="F133" s="72"/>
      <c r="G133" s="72"/>
      <c r="H133" s="72"/>
      <c r="I133" s="72"/>
      <c r="J133" s="72"/>
      <c r="K133" s="72"/>
      <c r="L133" s="72"/>
      <c r="M133" s="72"/>
      <c r="N133" s="72"/>
      <c r="O133" s="72"/>
      <c r="P133" s="72"/>
      <c r="Q133" s="72"/>
      <c r="R133" s="72"/>
      <c r="S133" s="72"/>
      <c r="T133" s="72"/>
      <c r="U133" s="72"/>
    </row>
    <row r="134" spans="1:21" ht="12" customHeight="1" x14ac:dyDescent="0.2">
      <c r="A134" s="233"/>
      <c r="B134" s="234"/>
      <c r="C134" s="235"/>
      <c r="D134" s="72"/>
      <c r="E134" s="72"/>
      <c r="F134" s="72"/>
      <c r="G134" s="72"/>
      <c r="H134" s="72"/>
      <c r="I134" s="72"/>
      <c r="J134" s="72"/>
      <c r="K134" s="72"/>
      <c r="L134" s="72"/>
      <c r="M134" s="72"/>
      <c r="N134" s="72"/>
      <c r="O134" s="72"/>
      <c r="P134" s="72"/>
      <c r="Q134" s="72"/>
      <c r="R134" s="72"/>
      <c r="S134" s="72"/>
      <c r="T134" s="72"/>
      <c r="U134" s="72"/>
    </row>
    <row r="135" spans="1:21" ht="12" customHeight="1" x14ac:dyDescent="0.2">
      <c r="A135" s="233"/>
      <c r="B135" s="234"/>
      <c r="C135" s="235"/>
      <c r="D135" s="72"/>
      <c r="E135" s="72"/>
      <c r="F135" s="72"/>
      <c r="G135" s="72"/>
      <c r="H135" s="72"/>
      <c r="I135" s="72"/>
      <c r="J135" s="72"/>
      <c r="K135" s="72"/>
      <c r="L135" s="72"/>
      <c r="M135" s="72"/>
      <c r="N135" s="72"/>
      <c r="O135" s="72"/>
      <c r="P135" s="72"/>
      <c r="Q135" s="72"/>
      <c r="R135" s="72"/>
      <c r="S135" s="72"/>
      <c r="T135" s="72"/>
      <c r="U135" s="72"/>
    </row>
    <row r="136" spans="1:21" ht="12" customHeight="1" x14ac:dyDescent="0.2">
      <c r="A136" s="233"/>
      <c r="B136" s="234"/>
      <c r="C136" s="235"/>
      <c r="D136" s="72"/>
      <c r="E136" s="72"/>
      <c r="F136" s="72"/>
      <c r="G136" s="72"/>
      <c r="H136" s="72"/>
      <c r="I136" s="72"/>
      <c r="J136" s="72"/>
      <c r="K136" s="72"/>
      <c r="L136" s="72"/>
      <c r="M136" s="72"/>
      <c r="N136" s="72"/>
      <c r="O136" s="72"/>
      <c r="P136" s="72"/>
      <c r="Q136" s="72"/>
      <c r="R136" s="72"/>
      <c r="S136" s="72"/>
      <c r="T136" s="72"/>
      <c r="U136" s="72"/>
    </row>
    <row r="137" spans="1:21" ht="12" customHeight="1" x14ac:dyDescent="0.2">
      <c r="A137" s="233"/>
      <c r="B137" s="234"/>
      <c r="C137" s="235"/>
      <c r="D137" s="72"/>
      <c r="E137" s="72"/>
      <c r="F137" s="72"/>
      <c r="G137" s="72"/>
      <c r="H137" s="72"/>
      <c r="I137" s="72"/>
      <c r="J137" s="72"/>
      <c r="K137" s="72"/>
      <c r="L137" s="72"/>
      <c r="M137" s="72"/>
      <c r="N137" s="72"/>
      <c r="O137" s="72"/>
      <c r="P137" s="72"/>
      <c r="Q137" s="72"/>
      <c r="R137" s="72"/>
      <c r="S137" s="72"/>
      <c r="T137" s="72"/>
      <c r="U137" s="72"/>
    </row>
    <row r="138" spans="1:21" ht="12" customHeight="1" x14ac:dyDescent="0.2">
      <c r="A138" s="233"/>
      <c r="B138" s="234"/>
      <c r="C138" s="235"/>
      <c r="D138" s="72"/>
      <c r="E138" s="72"/>
      <c r="F138" s="72"/>
      <c r="G138" s="72"/>
      <c r="H138" s="72"/>
      <c r="I138" s="72"/>
      <c r="J138" s="72"/>
      <c r="K138" s="72"/>
      <c r="L138" s="72"/>
      <c r="M138" s="72"/>
      <c r="N138" s="72"/>
      <c r="O138" s="72"/>
      <c r="P138" s="72"/>
      <c r="Q138" s="72"/>
      <c r="R138" s="72"/>
      <c r="S138" s="72"/>
      <c r="T138" s="72"/>
      <c r="U138" s="72"/>
    </row>
    <row r="139" spans="1:21" ht="12" customHeight="1" x14ac:dyDescent="0.2">
      <c r="A139" s="233"/>
      <c r="B139" s="234"/>
      <c r="C139" s="235"/>
      <c r="D139" s="72"/>
      <c r="E139" s="72"/>
      <c r="F139" s="72"/>
      <c r="G139" s="72"/>
      <c r="H139" s="72"/>
      <c r="I139" s="72"/>
      <c r="J139" s="72"/>
      <c r="K139" s="72"/>
      <c r="L139" s="72"/>
      <c r="M139" s="72"/>
      <c r="N139" s="72"/>
      <c r="O139" s="72"/>
      <c r="P139" s="72"/>
      <c r="Q139" s="72"/>
      <c r="R139" s="72"/>
      <c r="S139" s="72"/>
      <c r="T139" s="72"/>
      <c r="U139" s="72"/>
    </row>
    <row r="140" spans="1:21" ht="12" customHeight="1" x14ac:dyDescent="0.2">
      <c r="A140" s="233"/>
      <c r="B140" s="234"/>
      <c r="C140" s="235"/>
      <c r="D140" s="72"/>
      <c r="E140" s="72"/>
      <c r="F140" s="72"/>
      <c r="G140" s="72"/>
      <c r="H140" s="72"/>
      <c r="I140" s="72"/>
      <c r="J140" s="72"/>
      <c r="K140" s="72"/>
      <c r="L140" s="72"/>
      <c r="M140" s="72"/>
      <c r="N140" s="72"/>
      <c r="O140" s="72"/>
      <c r="P140" s="72"/>
      <c r="Q140" s="72"/>
      <c r="R140" s="72"/>
      <c r="S140" s="72"/>
      <c r="T140" s="72"/>
      <c r="U140" s="72"/>
    </row>
    <row r="141" spans="1:21" ht="12" customHeight="1" x14ac:dyDescent="0.2">
      <c r="A141" s="233"/>
      <c r="B141" s="234"/>
      <c r="C141" s="235"/>
      <c r="D141" s="72"/>
      <c r="E141" s="72"/>
      <c r="F141" s="72"/>
      <c r="G141" s="72"/>
      <c r="H141" s="72"/>
      <c r="I141" s="72"/>
      <c r="J141" s="72"/>
      <c r="K141" s="72"/>
      <c r="L141" s="72"/>
      <c r="M141" s="72"/>
      <c r="N141" s="72"/>
      <c r="O141" s="72"/>
      <c r="P141" s="72"/>
      <c r="Q141" s="72"/>
      <c r="R141" s="72"/>
      <c r="S141" s="72"/>
      <c r="T141" s="72"/>
      <c r="U141" s="72"/>
    </row>
    <row r="142" spans="1:21" ht="12" customHeight="1" x14ac:dyDescent="0.2">
      <c r="A142" s="233"/>
      <c r="B142" s="234"/>
      <c r="C142" s="235"/>
      <c r="D142" s="72"/>
      <c r="E142" s="72"/>
      <c r="F142" s="72"/>
      <c r="G142" s="72"/>
      <c r="H142" s="72"/>
      <c r="I142" s="72"/>
      <c r="J142" s="72"/>
      <c r="K142" s="72"/>
      <c r="L142" s="72"/>
      <c r="M142" s="72"/>
      <c r="N142" s="72"/>
      <c r="O142" s="72"/>
      <c r="P142" s="72"/>
      <c r="Q142" s="72"/>
      <c r="R142" s="72"/>
      <c r="S142" s="72"/>
      <c r="T142" s="72"/>
      <c r="U142" s="72"/>
    </row>
    <row r="143" spans="1:21" ht="12" customHeight="1" x14ac:dyDescent="0.2">
      <c r="A143" s="233"/>
      <c r="B143" s="234"/>
      <c r="C143" s="235"/>
      <c r="D143" s="72"/>
      <c r="E143" s="72"/>
      <c r="F143" s="72"/>
      <c r="G143" s="72"/>
      <c r="H143" s="72"/>
      <c r="I143" s="72"/>
      <c r="J143" s="72"/>
      <c r="K143" s="72"/>
      <c r="L143" s="72"/>
      <c r="M143" s="72"/>
      <c r="N143" s="72"/>
      <c r="O143" s="72"/>
      <c r="P143" s="72"/>
      <c r="Q143" s="72"/>
      <c r="R143" s="72"/>
      <c r="S143" s="72"/>
      <c r="T143" s="72"/>
      <c r="U143" s="72"/>
    </row>
    <row r="144" spans="1:21" ht="12" customHeight="1" x14ac:dyDescent="0.2">
      <c r="A144" s="233"/>
      <c r="B144" s="234"/>
      <c r="C144" s="235"/>
      <c r="D144" s="72"/>
      <c r="E144" s="72"/>
      <c r="F144" s="72"/>
      <c r="G144" s="72"/>
      <c r="H144" s="72"/>
      <c r="I144" s="72"/>
      <c r="J144" s="72"/>
      <c r="K144" s="72"/>
      <c r="L144" s="72"/>
      <c r="M144" s="72"/>
      <c r="N144" s="72"/>
      <c r="O144" s="72"/>
      <c r="P144" s="72"/>
      <c r="Q144" s="72"/>
      <c r="R144" s="72"/>
      <c r="S144" s="72"/>
      <c r="T144" s="72"/>
      <c r="U144" s="72"/>
    </row>
    <row r="145" spans="1:21" ht="12" customHeight="1" x14ac:dyDescent="0.2">
      <c r="A145" s="233"/>
      <c r="B145" s="234"/>
      <c r="C145" s="235"/>
      <c r="D145" s="72"/>
      <c r="E145" s="72"/>
      <c r="F145" s="72"/>
      <c r="G145" s="72"/>
      <c r="H145" s="72"/>
      <c r="I145" s="72"/>
      <c r="J145" s="72"/>
      <c r="K145" s="72"/>
      <c r="L145" s="72"/>
      <c r="M145" s="72"/>
      <c r="N145" s="72"/>
      <c r="O145" s="72"/>
      <c r="P145" s="72"/>
      <c r="Q145" s="72"/>
      <c r="R145" s="72"/>
      <c r="S145" s="72"/>
      <c r="T145" s="72"/>
      <c r="U145" s="72"/>
    </row>
    <row r="146" spans="1:21" ht="12" customHeight="1" x14ac:dyDescent="0.2">
      <c r="A146" s="233"/>
      <c r="B146" s="234"/>
      <c r="C146" s="235"/>
      <c r="D146" s="72"/>
      <c r="E146" s="72"/>
      <c r="F146" s="72"/>
      <c r="G146" s="72"/>
      <c r="H146" s="72"/>
      <c r="I146" s="72"/>
      <c r="J146" s="72"/>
      <c r="K146" s="72"/>
      <c r="L146" s="72"/>
      <c r="M146" s="72"/>
      <c r="N146" s="72"/>
      <c r="O146" s="72"/>
      <c r="P146" s="72"/>
      <c r="Q146" s="72"/>
      <c r="R146" s="72"/>
      <c r="S146" s="72"/>
      <c r="T146" s="72"/>
      <c r="U146" s="72"/>
    </row>
    <row r="147" spans="1:21" ht="12" customHeight="1" x14ac:dyDescent="0.2">
      <c r="A147" s="233"/>
      <c r="B147" s="234"/>
      <c r="C147" s="235"/>
      <c r="D147" s="72"/>
      <c r="E147" s="72"/>
      <c r="F147" s="72"/>
      <c r="G147" s="72"/>
      <c r="H147" s="72"/>
      <c r="I147" s="72"/>
      <c r="J147" s="72"/>
      <c r="K147" s="72"/>
      <c r="L147" s="72"/>
      <c r="M147" s="72"/>
      <c r="N147" s="72"/>
      <c r="O147" s="72"/>
      <c r="P147" s="72"/>
      <c r="Q147" s="72"/>
      <c r="R147" s="72"/>
      <c r="S147" s="72"/>
      <c r="T147" s="72"/>
      <c r="U147" s="72"/>
    </row>
    <row r="148" spans="1:21" ht="12" customHeight="1" x14ac:dyDescent="0.2">
      <c r="A148" s="233"/>
      <c r="B148" s="234"/>
      <c r="C148" s="235"/>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233"/>
      <c r="B149" s="234"/>
      <c r="C149" s="235"/>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233"/>
      <c r="B150" s="234"/>
      <c r="C150" s="235"/>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233"/>
      <c r="B151" s="234"/>
      <c r="C151" s="235"/>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233"/>
      <c r="B152" s="234"/>
      <c r="C152" s="235"/>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233"/>
      <c r="B153" s="234"/>
      <c r="C153" s="235"/>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233"/>
      <c r="B154" s="234"/>
      <c r="C154" s="235"/>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233"/>
      <c r="B155" s="234"/>
      <c r="C155" s="235"/>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233"/>
      <c r="B156" s="234"/>
      <c r="C156" s="235"/>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233"/>
      <c r="B157" s="234"/>
      <c r="C157" s="235"/>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233"/>
      <c r="B158" s="234"/>
      <c r="C158" s="235"/>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233"/>
      <c r="B159" s="234"/>
      <c r="C159" s="235"/>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233"/>
      <c r="B160" s="234"/>
      <c r="C160" s="235"/>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233"/>
      <c r="B161" s="234"/>
      <c r="C161" s="235"/>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233"/>
      <c r="B162" s="234"/>
      <c r="C162" s="235"/>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233"/>
      <c r="B163" s="234"/>
      <c r="C163" s="235"/>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233"/>
      <c r="B164" s="234"/>
      <c r="C164" s="235"/>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233"/>
      <c r="B165" s="234"/>
      <c r="C165" s="235"/>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233"/>
      <c r="B166" s="234"/>
      <c r="C166" s="235"/>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233"/>
      <c r="B167" s="234"/>
      <c r="C167" s="235"/>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233"/>
      <c r="B168" s="234"/>
      <c r="C168" s="235"/>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233"/>
      <c r="B169" s="234"/>
      <c r="C169" s="235"/>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233"/>
      <c r="B170" s="234"/>
      <c r="C170" s="235"/>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233"/>
      <c r="B171" s="234"/>
      <c r="C171" s="235"/>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233"/>
      <c r="B172" s="234"/>
      <c r="C172" s="235"/>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233"/>
      <c r="B173" s="234"/>
      <c r="C173" s="235"/>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233"/>
      <c r="B174" s="234"/>
      <c r="C174" s="235"/>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233"/>
      <c r="B175" s="234"/>
      <c r="C175" s="235"/>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233"/>
      <c r="B176" s="234"/>
      <c r="C176" s="235"/>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233"/>
      <c r="B177" s="234"/>
      <c r="C177" s="235"/>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233"/>
      <c r="B178" s="234"/>
      <c r="C178" s="235"/>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233"/>
      <c r="B179" s="234"/>
      <c r="C179" s="235"/>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233"/>
      <c r="B180" s="234"/>
      <c r="C180" s="235"/>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233"/>
      <c r="B181" s="234"/>
      <c r="C181" s="235"/>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233"/>
      <c r="B182" s="234"/>
      <c r="C182" s="235"/>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233"/>
      <c r="B183" s="234"/>
      <c r="C183" s="235"/>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233"/>
      <c r="B184" s="234"/>
      <c r="C184" s="235"/>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233"/>
      <c r="B185" s="234"/>
      <c r="C185" s="235"/>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233"/>
      <c r="B186" s="234"/>
      <c r="C186" s="235"/>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233"/>
      <c r="B187" s="234"/>
      <c r="C187" s="235"/>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233"/>
      <c r="B188" s="234"/>
      <c r="C188" s="235"/>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233"/>
      <c r="B189" s="234"/>
      <c r="C189" s="235"/>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233"/>
      <c r="B190" s="234"/>
      <c r="C190" s="235"/>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233"/>
      <c r="B191" s="234"/>
      <c r="C191" s="235"/>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233"/>
      <c r="B192" s="234"/>
      <c r="C192" s="235"/>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233"/>
      <c r="B193" s="234"/>
      <c r="C193" s="235"/>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233"/>
      <c r="B194" s="234"/>
      <c r="C194" s="235"/>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233"/>
      <c r="B195" s="234"/>
      <c r="C195" s="235"/>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233"/>
      <c r="B196" s="234"/>
      <c r="C196" s="235"/>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233"/>
      <c r="B197" s="234"/>
      <c r="C197" s="235"/>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233"/>
      <c r="B198" s="234"/>
      <c r="C198" s="235"/>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233"/>
      <c r="B199" s="234"/>
      <c r="C199" s="235"/>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233"/>
      <c r="B200" s="234"/>
      <c r="C200" s="235"/>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233"/>
      <c r="B201" s="234"/>
      <c r="C201" s="235"/>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233"/>
      <c r="B202" s="234"/>
      <c r="C202" s="235"/>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233"/>
      <c r="B203" s="234"/>
      <c r="C203" s="235"/>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233"/>
      <c r="B204" s="234"/>
      <c r="C204" s="235"/>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233"/>
      <c r="B205" s="234"/>
      <c r="C205" s="235"/>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233"/>
      <c r="B206" s="234"/>
      <c r="C206" s="235"/>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233"/>
      <c r="B207" s="234"/>
      <c r="C207" s="235"/>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233"/>
      <c r="B208" s="234"/>
      <c r="C208" s="235"/>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233"/>
      <c r="B209" s="234"/>
      <c r="C209" s="235"/>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233"/>
      <c r="B210" s="234"/>
      <c r="C210" s="235"/>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233"/>
      <c r="B211" s="234"/>
      <c r="C211" s="235"/>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233"/>
      <c r="B212" s="234"/>
      <c r="C212" s="235"/>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233"/>
      <c r="B213" s="234"/>
      <c r="C213" s="235"/>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233"/>
      <c r="B214" s="234"/>
      <c r="C214" s="235"/>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233"/>
      <c r="B215" s="234"/>
      <c r="C215" s="235"/>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233"/>
      <c r="B216" s="234"/>
      <c r="C216" s="235"/>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233"/>
      <c r="B217" s="234"/>
      <c r="C217" s="235"/>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233"/>
      <c r="B218" s="234"/>
      <c r="C218" s="235"/>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233"/>
      <c r="B219" s="234"/>
      <c r="C219" s="235"/>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233"/>
      <c r="B220" s="234"/>
      <c r="C220" s="235"/>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233"/>
      <c r="B221" s="234"/>
      <c r="C221" s="235"/>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233"/>
      <c r="B222" s="234"/>
      <c r="C222" s="235"/>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233"/>
      <c r="B223" s="234"/>
      <c r="C223" s="235"/>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233"/>
      <c r="B224" s="234"/>
      <c r="C224" s="235"/>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233"/>
      <c r="B225" s="234"/>
      <c r="C225" s="235"/>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233"/>
      <c r="B226" s="234"/>
      <c r="C226" s="235"/>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233"/>
      <c r="B227" s="234"/>
      <c r="C227" s="235"/>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233"/>
      <c r="B228" s="234"/>
      <c r="C228" s="235"/>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233"/>
      <c r="B229" s="234"/>
      <c r="C229" s="235"/>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233"/>
      <c r="B230" s="234"/>
      <c r="C230" s="235"/>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233"/>
      <c r="B231" s="234"/>
      <c r="C231" s="235"/>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233"/>
      <c r="B232" s="234"/>
      <c r="C232" s="235"/>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233"/>
      <c r="B233" s="234"/>
      <c r="C233" s="235"/>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233"/>
      <c r="B234" s="234"/>
      <c r="C234" s="235"/>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233"/>
      <c r="B235" s="234"/>
      <c r="C235" s="235"/>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233"/>
      <c r="B236" s="234"/>
      <c r="C236" s="235"/>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233"/>
      <c r="B237" s="234"/>
      <c r="C237" s="235"/>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233"/>
      <c r="B238" s="234"/>
      <c r="C238" s="235"/>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233"/>
      <c r="B239" s="234"/>
      <c r="C239" s="235"/>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233"/>
      <c r="B240" s="234"/>
      <c r="C240" s="235"/>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233"/>
      <c r="B241" s="234"/>
      <c r="C241" s="235"/>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233"/>
      <c r="B242" s="234"/>
      <c r="C242" s="235"/>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233"/>
      <c r="B243" s="234"/>
      <c r="C243" s="235"/>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233"/>
      <c r="B244" s="234"/>
      <c r="C244" s="235"/>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233"/>
      <c r="B245" s="234"/>
      <c r="C245" s="235"/>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233"/>
      <c r="B246" s="234"/>
      <c r="C246" s="235"/>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233"/>
      <c r="B247" s="234"/>
      <c r="C247" s="235"/>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233"/>
      <c r="B248" s="234"/>
      <c r="C248" s="235"/>
      <c r="D248" s="72"/>
      <c r="E248" s="72"/>
      <c r="F248" s="72"/>
      <c r="G248" s="72"/>
      <c r="H248" s="72"/>
      <c r="I248" s="72"/>
      <c r="J248" s="72"/>
      <c r="K248" s="72"/>
      <c r="L248" s="72"/>
      <c r="M248" s="72"/>
      <c r="N248" s="72"/>
      <c r="O248" s="72"/>
      <c r="P248" s="72"/>
      <c r="Q248" s="72"/>
      <c r="R248" s="72"/>
      <c r="S248" s="72"/>
      <c r="T248" s="72"/>
      <c r="U248" s="72"/>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6" zoomScaleNormal="100" workbookViewId="0">
      <selection activeCell="D106" sqref="D106"/>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2"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119081.9</v>
      </c>
      <c r="E5" s="72"/>
      <c r="F5" s="72"/>
      <c r="G5" s="72"/>
      <c r="H5" s="72"/>
      <c r="I5" s="72"/>
      <c r="J5" s="72"/>
      <c r="K5" s="72"/>
      <c r="L5" s="72"/>
      <c r="M5" s="72"/>
      <c r="N5" s="72"/>
      <c r="O5" s="72"/>
      <c r="P5" s="72"/>
      <c r="Q5" s="72"/>
      <c r="R5" s="72"/>
      <c r="S5" s="72"/>
      <c r="T5" s="72"/>
      <c r="U5" s="72"/>
    </row>
    <row r="6" spans="1:24" ht="24" customHeight="1" x14ac:dyDescent="0.2">
      <c r="A6" s="247"/>
      <c r="B6" s="226" t="s">
        <v>3086</v>
      </c>
      <c r="C6" s="212" t="s">
        <v>3087</v>
      </c>
      <c r="D6" s="248">
        <f>D7+D8+D17+D18+D24</f>
        <v>729490.74</v>
      </c>
      <c r="E6" s="249"/>
      <c r="F6" s="72"/>
      <c r="G6" s="72"/>
      <c r="H6" s="72"/>
      <c r="I6" s="72"/>
      <c r="J6" s="72"/>
      <c r="K6" s="72"/>
      <c r="L6" s="72"/>
      <c r="M6" s="72"/>
      <c r="N6" s="72"/>
      <c r="O6" s="72"/>
      <c r="P6" s="72"/>
      <c r="Q6" s="72"/>
      <c r="R6" s="72"/>
      <c r="S6" s="72"/>
      <c r="T6" s="72"/>
      <c r="U6" s="72"/>
    </row>
    <row r="7" spans="1:24" ht="12.75" customHeight="1" x14ac:dyDescent="0.2">
      <c r="A7" s="247"/>
      <c r="B7" s="250" t="s">
        <v>3088</v>
      </c>
      <c r="C7" s="212" t="s">
        <v>3089</v>
      </c>
      <c r="D7" s="228">
        <v>0</v>
      </c>
      <c r="E7" s="72"/>
      <c r="F7" s="72"/>
      <c r="G7" s="72"/>
      <c r="H7" s="72"/>
      <c r="I7" s="72"/>
      <c r="J7" s="72"/>
      <c r="K7" s="72"/>
      <c r="L7" s="72"/>
      <c r="M7" s="72"/>
      <c r="N7" s="72"/>
      <c r="O7" s="72"/>
      <c r="P7" s="72"/>
      <c r="Q7" s="72"/>
      <c r="R7" s="72"/>
      <c r="S7" s="72"/>
      <c r="T7" s="72"/>
      <c r="U7" s="72"/>
    </row>
    <row r="8" spans="1:24" ht="12.75" customHeight="1" x14ac:dyDescent="0.2">
      <c r="A8" s="247" t="s">
        <v>2342</v>
      </c>
      <c r="B8" s="250" t="s">
        <v>3090</v>
      </c>
      <c r="C8" s="212" t="s">
        <v>3091</v>
      </c>
      <c r="D8" s="248">
        <f>SUM(D9:D16)</f>
        <v>719833.47</v>
      </c>
      <c r="E8" s="72"/>
      <c r="F8" s="72"/>
      <c r="G8" s="72"/>
      <c r="H8" s="72"/>
      <c r="I8" s="72"/>
      <c r="J8" s="72"/>
      <c r="K8" s="72"/>
      <c r="L8" s="72"/>
      <c r="M8" s="72"/>
      <c r="N8" s="72"/>
      <c r="O8" s="72"/>
      <c r="P8" s="72"/>
      <c r="Q8" s="72"/>
      <c r="R8" s="72"/>
      <c r="S8" s="72"/>
      <c r="T8" s="72"/>
      <c r="U8" s="72"/>
    </row>
    <row r="9" spans="1:24" ht="12.75" customHeight="1" x14ac:dyDescent="0.2">
      <c r="A9" s="80" t="s">
        <v>2344</v>
      </c>
      <c r="B9" s="81" t="s">
        <v>2345</v>
      </c>
      <c r="C9" s="212" t="s">
        <v>3092</v>
      </c>
      <c r="D9" s="228">
        <v>651223.47</v>
      </c>
      <c r="E9" s="72"/>
      <c r="F9" s="72"/>
      <c r="G9" s="72"/>
      <c r="H9" s="72"/>
      <c r="I9" s="72"/>
      <c r="J9" s="72"/>
      <c r="K9" s="72"/>
      <c r="L9" s="72"/>
      <c r="M9" s="72"/>
      <c r="N9" s="72"/>
      <c r="O9" s="72"/>
      <c r="P9" s="72"/>
      <c r="Q9" s="72"/>
      <c r="R9" s="72"/>
      <c r="S9" s="72"/>
      <c r="T9" s="72"/>
      <c r="U9" s="72"/>
    </row>
    <row r="10" spans="1:24" ht="12.75" customHeight="1" x14ac:dyDescent="0.2">
      <c r="A10" s="80" t="s">
        <v>2346</v>
      </c>
      <c r="B10" s="81" t="s">
        <v>2347</v>
      </c>
      <c r="C10" s="212" t="s">
        <v>3093</v>
      </c>
      <c r="D10" s="228">
        <v>67135.44</v>
      </c>
      <c r="E10" s="72"/>
      <c r="F10" s="72"/>
      <c r="G10" s="72"/>
      <c r="H10" s="72"/>
      <c r="I10" s="72"/>
      <c r="J10" s="72"/>
      <c r="K10" s="72"/>
      <c r="L10" s="72"/>
      <c r="M10" s="72"/>
      <c r="N10" s="72"/>
      <c r="O10" s="72"/>
      <c r="P10" s="72"/>
      <c r="Q10" s="72"/>
      <c r="R10" s="72"/>
      <c r="S10" s="72"/>
      <c r="T10" s="72"/>
      <c r="U10" s="72"/>
    </row>
    <row r="11" spans="1:24" ht="12.75" customHeight="1" x14ac:dyDescent="0.2">
      <c r="A11" s="80" t="s">
        <v>2348</v>
      </c>
      <c r="B11" s="81" t="s">
        <v>3094</v>
      </c>
      <c r="C11" s="212" t="s">
        <v>3095</v>
      </c>
      <c r="D11" s="228">
        <v>573.88</v>
      </c>
      <c r="E11" s="72"/>
      <c r="F11" s="72"/>
      <c r="G11" s="72"/>
      <c r="H11" s="72"/>
      <c r="I11" s="72"/>
      <c r="J11" s="72"/>
      <c r="K11" s="72"/>
      <c r="L11" s="72"/>
      <c r="M11" s="72"/>
      <c r="N11" s="72"/>
      <c r="O11" s="72"/>
      <c r="P11" s="72"/>
      <c r="Q11" s="72"/>
      <c r="R11" s="72"/>
      <c r="S11" s="72"/>
      <c r="T11" s="72"/>
      <c r="U11" s="72"/>
    </row>
    <row r="12" spans="1:24" ht="12.75" customHeight="1" x14ac:dyDescent="0.2">
      <c r="A12" s="80" t="s">
        <v>2356</v>
      </c>
      <c r="B12" s="81" t="s">
        <v>2357</v>
      </c>
      <c r="C12" s="212" t="s">
        <v>3096</v>
      </c>
      <c r="D12" s="228">
        <v>0</v>
      </c>
      <c r="E12" s="72"/>
      <c r="F12" s="72"/>
      <c r="G12" s="72"/>
      <c r="H12" s="72"/>
      <c r="I12" s="72"/>
      <c r="J12" s="72"/>
      <c r="K12" s="72"/>
      <c r="L12" s="72"/>
      <c r="M12" s="72"/>
      <c r="N12" s="72"/>
      <c r="O12" s="72"/>
      <c r="P12" s="72"/>
      <c r="Q12" s="72"/>
      <c r="R12" s="72"/>
      <c r="S12" s="72"/>
      <c r="T12" s="72"/>
      <c r="U12" s="72"/>
    </row>
    <row r="13" spans="1:24" ht="12.75" customHeight="1" x14ac:dyDescent="0.2">
      <c r="A13" s="106" t="s">
        <v>2358</v>
      </c>
      <c r="B13" s="103" t="s">
        <v>3097</v>
      </c>
      <c r="C13" s="212" t="s">
        <v>3098</v>
      </c>
      <c r="D13" s="228">
        <v>200.4</v>
      </c>
      <c r="E13" s="249"/>
      <c r="F13" s="72"/>
      <c r="G13" s="72"/>
      <c r="H13" s="72"/>
      <c r="I13" s="72"/>
      <c r="J13" s="72"/>
      <c r="K13" s="72"/>
      <c r="L13" s="72"/>
      <c r="M13" s="72"/>
      <c r="N13" s="72"/>
      <c r="O13" s="72"/>
      <c r="P13" s="72"/>
      <c r="Q13" s="72"/>
      <c r="R13" s="72"/>
      <c r="S13" s="72"/>
      <c r="T13" s="72"/>
      <c r="U13" s="72"/>
    </row>
    <row r="14" spans="1:24" ht="12.75" customHeight="1" x14ac:dyDescent="0.2">
      <c r="A14" s="106" t="s">
        <v>2374</v>
      </c>
      <c r="B14" s="103" t="s">
        <v>2375</v>
      </c>
      <c r="C14" s="212" t="s">
        <v>3099</v>
      </c>
      <c r="D14" s="228">
        <v>0</v>
      </c>
      <c r="E14" s="72"/>
      <c r="F14" s="72"/>
      <c r="G14" s="72"/>
      <c r="H14" s="72"/>
      <c r="I14" s="72"/>
      <c r="J14" s="72"/>
      <c r="K14" s="72"/>
      <c r="L14" s="72"/>
      <c r="M14" s="72"/>
      <c r="N14" s="72"/>
      <c r="O14" s="72"/>
      <c r="P14" s="72"/>
      <c r="Q14" s="72"/>
      <c r="R14" s="72"/>
      <c r="S14" s="72"/>
      <c r="T14" s="72"/>
      <c r="U14" s="72"/>
    </row>
    <row r="15" spans="1:24" ht="12.75" customHeight="1" x14ac:dyDescent="0.2">
      <c r="A15" s="106" t="s">
        <v>2376</v>
      </c>
      <c r="B15" s="103" t="s">
        <v>2377</v>
      </c>
      <c r="C15" s="212" t="s">
        <v>3100</v>
      </c>
      <c r="D15" s="228">
        <v>700.28</v>
      </c>
      <c r="E15" s="249"/>
      <c r="F15" s="72"/>
      <c r="G15" s="72"/>
      <c r="H15" s="72"/>
      <c r="I15" s="72"/>
      <c r="J15" s="72"/>
      <c r="K15" s="72"/>
      <c r="L15" s="72"/>
      <c r="M15" s="72"/>
      <c r="N15" s="72"/>
      <c r="O15" s="72"/>
      <c r="P15" s="72"/>
      <c r="Q15" s="72"/>
      <c r="R15" s="72"/>
      <c r="S15" s="72"/>
      <c r="T15" s="72"/>
      <c r="U15" s="72"/>
    </row>
    <row r="16" spans="1:24" ht="12.75" customHeight="1" x14ac:dyDescent="0.2">
      <c r="A16" s="106" t="s">
        <v>2378</v>
      </c>
      <c r="B16" s="103" t="s">
        <v>2379</v>
      </c>
      <c r="C16" s="212" t="s">
        <v>3101</v>
      </c>
      <c r="D16" s="228">
        <v>0</v>
      </c>
      <c r="E16" s="72"/>
      <c r="F16" s="72"/>
      <c r="G16" s="72"/>
      <c r="H16" s="72"/>
      <c r="I16" s="72"/>
      <c r="J16" s="72"/>
      <c r="K16" s="72"/>
      <c r="L16" s="72"/>
      <c r="M16" s="72"/>
      <c r="N16" s="72"/>
      <c r="O16" s="72"/>
      <c r="P16" s="72"/>
      <c r="Q16" s="72"/>
      <c r="R16" s="72"/>
      <c r="S16" s="72"/>
      <c r="T16" s="72"/>
      <c r="U16" s="72"/>
    </row>
    <row r="17" spans="1:21" ht="12.75" customHeight="1" x14ac:dyDescent="0.2">
      <c r="A17" s="251" t="s">
        <v>2380</v>
      </c>
      <c r="B17" s="226" t="s">
        <v>3070</v>
      </c>
      <c r="C17" s="212" t="s">
        <v>3102</v>
      </c>
      <c r="D17" s="228">
        <v>1913.63</v>
      </c>
      <c r="E17" s="72"/>
      <c r="F17" s="72"/>
      <c r="G17" s="72"/>
      <c r="H17" s="72"/>
      <c r="I17" s="72"/>
      <c r="J17" s="72"/>
      <c r="K17" s="72"/>
      <c r="L17" s="72"/>
      <c r="M17" s="72"/>
      <c r="N17" s="72"/>
      <c r="O17" s="72"/>
      <c r="P17" s="72"/>
      <c r="Q17" s="72"/>
      <c r="R17" s="72"/>
      <c r="S17" s="72"/>
      <c r="T17" s="72"/>
      <c r="U17" s="72"/>
    </row>
    <row r="18" spans="1:21" ht="36" customHeight="1" x14ac:dyDescent="0.2">
      <c r="A18" s="247" t="s">
        <v>3103</v>
      </c>
      <c r="B18" s="250" t="s">
        <v>3104</v>
      </c>
      <c r="C18" s="212" t="s">
        <v>3105</v>
      </c>
      <c r="D18" s="248">
        <f>SUM(D19:D23)</f>
        <v>0</v>
      </c>
      <c r="E18" s="72"/>
      <c r="F18" s="72"/>
      <c r="G18" s="72"/>
      <c r="H18" s="72"/>
      <c r="I18" s="72"/>
      <c r="J18" s="72"/>
      <c r="K18" s="72"/>
      <c r="L18" s="72"/>
      <c r="M18" s="72"/>
      <c r="N18" s="72"/>
      <c r="O18" s="72"/>
      <c r="P18" s="72"/>
      <c r="Q18" s="72"/>
      <c r="R18" s="72"/>
      <c r="S18" s="72"/>
      <c r="T18" s="72"/>
      <c r="U18" s="72"/>
    </row>
    <row r="19" spans="1:21" ht="12.75" customHeight="1" x14ac:dyDescent="0.2">
      <c r="A19" s="80" t="s">
        <v>3106</v>
      </c>
      <c r="B19" s="81" t="s">
        <v>3107</v>
      </c>
      <c r="C19" s="212" t="s">
        <v>3108</v>
      </c>
      <c r="D19" s="228">
        <v>0</v>
      </c>
      <c r="E19" s="72"/>
      <c r="F19" s="72"/>
      <c r="G19" s="72"/>
      <c r="H19" s="72"/>
      <c r="I19" s="72"/>
      <c r="J19" s="72"/>
      <c r="K19" s="72"/>
      <c r="L19" s="72"/>
      <c r="M19" s="72"/>
      <c r="N19" s="72"/>
      <c r="O19" s="72"/>
      <c r="P19" s="72"/>
      <c r="Q19" s="72"/>
      <c r="R19" s="72"/>
      <c r="S19" s="72"/>
      <c r="T19" s="72"/>
      <c r="U19" s="72"/>
    </row>
    <row r="20" spans="1:21" ht="12.75" customHeight="1" x14ac:dyDescent="0.2">
      <c r="A20" s="80" t="s">
        <v>3109</v>
      </c>
      <c r="B20" s="81" t="s">
        <v>2403</v>
      </c>
      <c r="C20" s="212" t="s">
        <v>3110</v>
      </c>
      <c r="D20" s="228">
        <v>0</v>
      </c>
      <c r="E20" s="72"/>
      <c r="F20" s="72"/>
      <c r="G20" s="72"/>
      <c r="H20" s="72"/>
      <c r="I20" s="72"/>
      <c r="J20" s="72"/>
      <c r="K20" s="72"/>
      <c r="L20" s="72"/>
      <c r="M20" s="72"/>
      <c r="N20" s="72"/>
      <c r="O20" s="72"/>
      <c r="P20" s="72"/>
      <c r="Q20" s="72"/>
      <c r="R20" s="72"/>
      <c r="S20" s="72"/>
      <c r="T20" s="72"/>
      <c r="U20" s="72"/>
    </row>
    <row r="21" spans="1:21" ht="12.75" customHeight="1" x14ac:dyDescent="0.2">
      <c r="A21" s="80" t="s">
        <v>3111</v>
      </c>
      <c r="B21" s="81" t="s">
        <v>2407</v>
      </c>
      <c r="C21" s="212" t="s">
        <v>3112</v>
      </c>
      <c r="D21" s="228">
        <v>0</v>
      </c>
      <c r="E21" s="72"/>
      <c r="F21" s="72"/>
      <c r="G21" s="72"/>
      <c r="H21" s="72"/>
      <c r="I21" s="72"/>
      <c r="J21" s="72"/>
      <c r="K21" s="72"/>
      <c r="L21" s="72"/>
      <c r="M21" s="72"/>
      <c r="N21" s="72"/>
      <c r="O21" s="72"/>
      <c r="P21" s="72"/>
      <c r="Q21" s="72"/>
      <c r="R21" s="72"/>
      <c r="S21" s="72"/>
      <c r="T21" s="72"/>
      <c r="U21" s="72"/>
    </row>
    <row r="22" spans="1:21" ht="24" customHeight="1" x14ac:dyDescent="0.2">
      <c r="A22" s="80" t="s">
        <v>3113</v>
      </c>
      <c r="B22" s="81" t="s">
        <v>3114</v>
      </c>
      <c r="C22" s="212" t="s">
        <v>3115</v>
      </c>
      <c r="D22" s="228">
        <v>0</v>
      </c>
      <c r="E22" s="72"/>
      <c r="F22" s="72"/>
      <c r="G22" s="72"/>
      <c r="H22" s="72"/>
      <c r="I22" s="72"/>
      <c r="J22" s="72"/>
      <c r="K22" s="72"/>
      <c r="L22" s="72"/>
      <c r="M22" s="72"/>
      <c r="N22" s="72"/>
      <c r="O22" s="72"/>
      <c r="P22" s="72"/>
      <c r="Q22" s="72"/>
      <c r="R22" s="72"/>
      <c r="S22" s="72"/>
      <c r="T22" s="72"/>
      <c r="U22" s="72"/>
    </row>
    <row r="23" spans="1:21" ht="24" customHeight="1" x14ac:dyDescent="0.2">
      <c r="A23" s="80" t="s">
        <v>3116</v>
      </c>
      <c r="B23" s="81" t="s">
        <v>3117</v>
      </c>
      <c r="C23" s="212" t="s">
        <v>3118</v>
      </c>
      <c r="D23" s="228">
        <v>0</v>
      </c>
      <c r="E23" s="72"/>
      <c r="F23" s="72"/>
      <c r="G23" s="72"/>
      <c r="H23" s="72"/>
      <c r="I23" s="72"/>
      <c r="J23" s="72"/>
      <c r="K23" s="72"/>
      <c r="L23" s="72"/>
      <c r="M23" s="72"/>
      <c r="N23" s="72"/>
      <c r="O23" s="72"/>
      <c r="P23" s="72"/>
      <c r="Q23" s="72"/>
      <c r="R23" s="72"/>
      <c r="S23" s="72"/>
      <c r="T23" s="72"/>
      <c r="U23" s="72"/>
    </row>
    <row r="24" spans="1:21" ht="24" customHeight="1" x14ac:dyDescent="0.2">
      <c r="A24" s="251" t="s">
        <v>2474</v>
      </c>
      <c r="B24" s="226" t="s">
        <v>3119</v>
      </c>
      <c r="C24" s="226" t="s">
        <v>3120</v>
      </c>
      <c r="D24" s="229">
        <v>7743.64</v>
      </c>
      <c r="E24" s="249"/>
      <c r="F24" s="72"/>
      <c r="G24" s="72"/>
      <c r="H24" s="72"/>
      <c r="I24" s="72"/>
      <c r="J24" s="72"/>
      <c r="K24" s="72"/>
      <c r="L24" s="72"/>
      <c r="M24" s="72"/>
      <c r="N24" s="72"/>
      <c r="O24" s="72"/>
      <c r="P24" s="72"/>
      <c r="Q24" s="72"/>
      <c r="R24" s="72"/>
      <c r="S24" s="72"/>
      <c r="T24" s="72"/>
      <c r="U24" s="72"/>
    </row>
    <row r="25" spans="1:21" ht="24" customHeight="1" x14ac:dyDescent="0.2">
      <c r="A25" s="80"/>
      <c r="B25" s="226" t="s">
        <v>3121</v>
      </c>
      <c r="C25" s="212" t="s">
        <v>3122</v>
      </c>
      <c r="D25" s="248">
        <f>D26+D27+D36+D37+D43</f>
        <v>727656.56</v>
      </c>
      <c r="E25" s="249"/>
      <c r="F25" s="72"/>
      <c r="G25" s="72"/>
      <c r="H25" s="72"/>
      <c r="I25" s="72"/>
      <c r="J25" s="72"/>
      <c r="K25" s="72"/>
      <c r="L25" s="72"/>
      <c r="M25" s="72"/>
      <c r="N25" s="72"/>
      <c r="O25" s="72"/>
      <c r="P25" s="72"/>
      <c r="Q25" s="72"/>
      <c r="R25" s="72"/>
      <c r="S25" s="72"/>
      <c r="T25" s="72"/>
      <c r="U25" s="72"/>
    </row>
    <row r="26" spans="1:21" ht="12.75" customHeight="1" x14ac:dyDescent="0.2">
      <c r="A26" s="80"/>
      <c r="B26" s="250" t="s">
        <v>3088</v>
      </c>
      <c r="C26" s="212" t="s">
        <v>3123</v>
      </c>
      <c r="D26" s="228">
        <v>0</v>
      </c>
      <c r="E26" s="72"/>
      <c r="F26" s="72"/>
      <c r="G26" s="72"/>
      <c r="H26" s="72"/>
      <c r="I26" s="72"/>
      <c r="J26" s="72"/>
      <c r="K26" s="72"/>
      <c r="L26" s="72"/>
      <c r="M26" s="72"/>
      <c r="N26" s="72"/>
      <c r="O26" s="72"/>
      <c r="P26" s="72"/>
      <c r="Q26" s="72"/>
      <c r="R26" s="72"/>
      <c r="S26" s="72"/>
      <c r="T26" s="72"/>
      <c r="U26" s="72"/>
    </row>
    <row r="27" spans="1:21" ht="12.75" customHeight="1" x14ac:dyDescent="0.2">
      <c r="A27" s="247" t="s">
        <v>2342</v>
      </c>
      <c r="B27" s="250" t="s">
        <v>3124</v>
      </c>
      <c r="C27" s="212" t="s">
        <v>3125</v>
      </c>
      <c r="D27" s="248">
        <f>SUM(D28:D35)</f>
        <v>725742.93</v>
      </c>
      <c r="E27" s="72"/>
      <c r="F27" s="72"/>
      <c r="G27" s="72"/>
      <c r="H27" s="72"/>
      <c r="I27" s="72"/>
      <c r="J27" s="72"/>
      <c r="K27" s="72"/>
      <c r="L27" s="72"/>
      <c r="M27" s="72"/>
      <c r="N27" s="72"/>
      <c r="O27" s="72"/>
      <c r="P27" s="72"/>
      <c r="Q27" s="72"/>
      <c r="R27" s="72"/>
      <c r="S27" s="72"/>
      <c r="T27" s="72"/>
      <c r="U27" s="72"/>
    </row>
    <row r="28" spans="1:21" ht="12.75" customHeight="1" x14ac:dyDescent="0.2">
      <c r="A28" s="80" t="s">
        <v>2344</v>
      </c>
      <c r="B28" s="81" t="s">
        <v>2345</v>
      </c>
      <c r="C28" s="212" t="s">
        <v>3126</v>
      </c>
      <c r="D28" s="228">
        <v>661485.77</v>
      </c>
      <c r="E28" s="72"/>
      <c r="F28" s="72"/>
      <c r="G28" s="72"/>
      <c r="H28" s="72"/>
      <c r="I28" s="72"/>
      <c r="J28" s="72"/>
      <c r="K28" s="72"/>
      <c r="L28" s="72"/>
      <c r="M28" s="72"/>
      <c r="N28" s="72"/>
      <c r="O28" s="72"/>
      <c r="P28" s="72"/>
      <c r="Q28" s="72"/>
      <c r="R28" s="72"/>
      <c r="S28" s="72"/>
      <c r="T28" s="72"/>
      <c r="U28" s="72"/>
    </row>
    <row r="29" spans="1:21" ht="12.75" customHeight="1" x14ac:dyDescent="0.2">
      <c r="A29" s="80" t="s">
        <v>2346</v>
      </c>
      <c r="B29" s="81" t="s">
        <v>2347</v>
      </c>
      <c r="C29" s="212" t="s">
        <v>3127</v>
      </c>
      <c r="D29" s="228">
        <v>62679.360000000001</v>
      </c>
      <c r="E29" s="72"/>
      <c r="F29" s="72"/>
      <c r="G29" s="72"/>
      <c r="H29" s="72"/>
      <c r="I29" s="72"/>
      <c r="J29" s="72"/>
      <c r="K29" s="72"/>
      <c r="L29" s="72"/>
      <c r="M29" s="72"/>
      <c r="N29" s="72"/>
      <c r="O29" s="72"/>
      <c r="P29" s="72"/>
      <c r="Q29" s="72"/>
      <c r="R29" s="72"/>
      <c r="S29" s="72"/>
      <c r="T29" s="72"/>
      <c r="U29" s="72"/>
    </row>
    <row r="30" spans="1:21" ht="12.75" customHeight="1" x14ac:dyDescent="0.2">
      <c r="A30" s="80" t="s">
        <v>2348</v>
      </c>
      <c r="B30" s="81" t="s">
        <v>3094</v>
      </c>
      <c r="C30" s="212" t="s">
        <v>3128</v>
      </c>
      <c r="D30" s="228">
        <v>574.1</v>
      </c>
      <c r="E30" s="72"/>
      <c r="F30" s="72"/>
      <c r="G30" s="72"/>
      <c r="H30" s="72"/>
      <c r="I30" s="72"/>
      <c r="J30" s="72"/>
      <c r="K30" s="72"/>
      <c r="L30" s="72"/>
      <c r="M30" s="72"/>
      <c r="N30" s="72"/>
      <c r="O30" s="72"/>
      <c r="P30" s="72"/>
      <c r="Q30" s="72"/>
      <c r="R30" s="72"/>
      <c r="S30" s="72"/>
      <c r="T30" s="72"/>
      <c r="U30" s="72"/>
    </row>
    <row r="31" spans="1:21" ht="12.75" customHeight="1" x14ac:dyDescent="0.2">
      <c r="A31" s="80" t="s">
        <v>2356</v>
      </c>
      <c r="B31" s="81" t="s">
        <v>2357</v>
      </c>
      <c r="C31" s="212" t="s">
        <v>3129</v>
      </c>
      <c r="D31" s="228">
        <v>0</v>
      </c>
      <c r="E31" s="72"/>
      <c r="F31" s="72"/>
      <c r="G31" s="72"/>
      <c r="H31" s="72"/>
      <c r="I31" s="72"/>
      <c r="J31" s="72"/>
      <c r="K31" s="72"/>
      <c r="L31" s="72"/>
      <c r="M31" s="72"/>
      <c r="N31" s="72"/>
      <c r="O31" s="72"/>
      <c r="P31" s="72"/>
      <c r="Q31" s="72"/>
      <c r="R31" s="72"/>
      <c r="S31" s="72"/>
      <c r="T31" s="72"/>
      <c r="U31" s="72"/>
    </row>
    <row r="32" spans="1:21" ht="12.75" customHeight="1" x14ac:dyDescent="0.2">
      <c r="A32" s="80" t="s">
        <v>2358</v>
      </c>
      <c r="B32" s="103" t="s">
        <v>3097</v>
      </c>
      <c r="C32" s="212" t="s">
        <v>3130</v>
      </c>
      <c r="D32" s="228">
        <v>200.4</v>
      </c>
      <c r="E32" s="249"/>
      <c r="F32" s="72"/>
      <c r="G32" s="72"/>
      <c r="H32" s="72"/>
      <c r="I32" s="72"/>
      <c r="J32" s="72"/>
      <c r="K32" s="72"/>
      <c r="L32" s="72"/>
      <c r="M32" s="72"/>
      <c r="N32" s="72"/>
      <c r="O32" s="72"/>
      <c r="P32" s="72"/>
      <c r="Q32" s="72"/>
      <c r="R32" s="72"/>
      <c r="S32" s="72"/>
      <c r="T32" s="72"/>
      <c r="U32" s="72"/>
    </row>
    <row r="33" spans="1:21" ht="12.75" customHeight="1" x14ac:dyDescent="0.2">
      <c r="A33" s="80" t="s">
        <v>2374</v>
      </c>
      <c r="B33" s="103" t="s">
        <v>2375</v>
      </c>
      <c r="C33" s="212" t="s">
        <v>3131</v>
      </c>
      <c r="D33" s="228">
        <v>103.02</v>
      </c>
      <c r="E33" s="72"/>
      <c r="F33" s="72"/>
      <c r="G33" s="72"/>
      <c r="H33" s="72"/>
      <c r="I33" s="72"/>
      <c r="J33" s="72"/>
      <c r="K33" s="72"/>
      <c r="L33" s="72"/>
      <c r="M33" s="72"/>
      <c r="N33" s="72"/>
      <c r="O33" s="72"/>
      <c r="P33" s="72"/>
      <c r="Q33" s="72"/>
      <c r="R33" s="72"/>
      <c r="S33" s="72"/>
      <c r="T33" s="72"/>
      <c r="U33" s="72"/>
    </row>
    <row r="34" spans="1:21" ht="12.75" customHeight="1" x14ac:dyDescent="0.2">
      <c r="A34" s="80" t="s">
        <v>2376</v>
      </c>
      <c r="B34" s="103" t="s">
        <v>2377</v>
      </c>
      <c r="C34" s="212" t="s">
        <v>3132</v>
      </c>
      <c r="D34" s="228">
        <v>700.28</v>
      </c>
      <c r="E34" s="249"/>
      <c r="F34" s="72"/>
      <c r="G34" s="72"/>
      <c r="H34" s="72"/>
      <c r="I34" s="72"/>
      <c r="J34" s="72"/>
      <c r="K34" s="72"/>
      <c r="L34" s="72"/>
      <c r="M34" s="72"/>
      <c r="N34" s="72"/>
      <c r="O34" s="72"/>
      <c r="P34" s="72"/>
      <c r="Q34" s="72"/>
      <c r="R34" s="72"/>
      <c r="S34" s="72"/>
      <c r="T34" s="72"/>
      <c r="U34" s="72"/>
    </row>
    <row r="35" spans="1:21" ht="12.75" customHeight="1" x14ac:dyDescent="0.2">
      <c r="A35" s="80" t="s">
        <v>2378</v>
      </c>
      <c r="B35" s="103" t="s">
        <v>2379</v>
      </c>
      <c r="C35" s="212" t="s">
        <v>3133</v>
      </c>
      <c r="D35" s="228">
        <v>0</v>
      </c>
      <c r="E35" s="72"/>
      <c r="F35" s="72"/>
      <c r="G35" s="72"/>
      <c r="H35" s="72"/>
      <c r="I35" s="72"/>
      <c r="J35" s="72"/>
      <c r="K35" s="72"/>
      <c r="L35" s="72"/>
      <c r="M35" s="72"/>
      <c r="N35" s="72"/>
      <c r="O35" s="72"/>
      <c r="P35" s="72"/>
      <c r="Q35" s="72"/>
      <c r="R35" s="72"/>
      <c r="S35" s="72"/>
      <c r="T35" s="72"/>
      <c r="U35" s="72"/>
    </row>
    <row r="36" spans="1:21" ht="12.75" customHeight="1" x14ac:dyDescent="0.2">
      <c r="A36" s="247" t="s">
        <v>2380</v>
      </c>
      <c r="B36" s="250" t="s">
        <v>3070</v>
      </c>
      <c r="C36" s="212" t="s">
        <v>3134</v>
      </c>
      <c r="D36" s="228">
        <v>1913.63</v>
      </c>
      <c r="E36" s="72"/>
      <c r="F36" s="72"/>
      <c r="G36" s="72"/>
      <c r="H36" s="72"/>
      <c r="I36" s="72"/>
      <c r="J36" s="72"/>
      <c r="K36" s="72"/>
      <c r="L36" s="72"/>
      <c r="M36" s="72"/>
      <c r="N36" s="72"/>
      <c r="O36" s="72"/>
      <c r="P36" s="72"/>
      <c r="Q36" s="72"/>
      <c r="R36" s="72"/>
      <c r="S36" s="72"/>
      <c r="T36" s="72"/>
      <c r="U36" s="72"/>
    </row>
    <row r="37" spans="1:21" ht="36" customHeight="1" x14ac:dyDescent="0.2">
      <c r="A37" s="247" t="s">
        <v>3103</v>
      </c>
      <c r="B37" s="250" t="s">
        <v>3135</v>
      </c>
      <c r="C37" s="212" t="s">
        <v>3136</v>
      </c>
      <c r="D37" s="248">
        <f>SUM(D38:D42)</f>
        <v>0</v>
      </c>
      <c r="E37" s="72"/>
      <c r="F37" s="72"/>
      <c r="G37" s="72"/>
      <c r="H37" s="72"/>
      <c r="I37" s="72"/>
      <c r="J37" s="72"/>
      <c r="K37" s="72"/>
      <c r="L37" s="72"/>
      <c r="M37" s="72"/>
      <c r="N37" s="72"/>
      <c r="O37" s="72"/>
      <c r="P37" s="72"/>
      <c r="Q37" s="72"/>
      <c r="R37" s="72"/>
      <c r="S37" s="72"/>
      <c r="T37" s="72"/>
      <c r="U37" s="72"/>
    </row>
    <row r="38" spans="1:21" ht="12.75" customHeight="1" x14ac:dyDescent="0.2">
      <c r="A38" s="80" t="s">
        <v>3106</v>
      </c>
      <c r="B38" s="81" t="s">
        <v>3107</v>
      </c>
      <c r="C38" s="212" t="s">
        <v>3137</v>
      </c>
      <c r="D38" s="228">
        <v>0</v>
      </c>
      <c r="E38" s="72"/>
      <c r="F38" s="72"/>
      <c r="G38" s="72"/>
      <c r="H38" s="72"/>
      <c r="I38" s="72"/>
      <c r="J38" s="72"/>
      <c r="K38" s="72"/>
      <c r="L38" s="72"/>
      <c r="M38" s="72"/>
      <c r="N38" s="72"/>
      <c r="O38" s="72"/>
      <c r="P38" s="72"/>
      <c r="Q38" s="72"/>
      <c r="R38" s="72"/>
      <c r="S38" s="72"/>
      <c r="T38" s="72"/>
      <c r="U38" s="72"/>
    </row>
    <row r="39" spans="1:21" ht="12.75" customHeight="1" x14ac:dyDescent="0.2">
      <c r="A39" s="80" t="s">
        <v>3109</v>
      </c>
      <c r="B39" s="81" t="s">
        <v>2403</v>
      </c>
      <c r="C39" s="212" t="s">
        <v>3138</v>
      </c>
      <c r="D39" s="228">
        <v>0</v>
      </c>
      <c r="E39" s="72"/>
      <c r="F39" s="72"/>
      <c r="G39" s="72"/>
      <c r="H39" s="72"/>
      <c r="I39" s="72"/>
      <c r="J39" s="72"/>
      <c r="K39" s="72"/>
      <c r="L39" s="72"/>
      <c r="M39" s="72"/>
      <c r="N39" s="72"/>
      <c r="O39" s="72"/>
      <c r="P39" s="72"/>
      <c r="Q39" s="72"/>
      <c r="R39" s="72"/>
      <c r="S39" s="72"/>
      <c r="T39" s="72"/>
      <c r="U39" s="72"/>
    </row>
    <row r="40" spans="1:21" ht="12.75" customHeight="1" x14ac:dyDescent="0.2">
      <c r="A40" s="80" t="s">
        <v>3111</v>
      </c>
      <c r="B40" s="81" t="s">
        <v>2407</v>
      </c>
      <c r="C40" s="212" t="s">
        <v>3139</v>
      </c>
      <c r="D40" s="228">
        <v>0</v>
      </c>
      <c r="E40" s="72"/>
      <c r="F40" s="72"/>
      <c r="G40" s="72"/>
      <c r="H40" s="72"/>
      <c r="I40" s="72"/>
      <c r="J40" s="72"/>
      <c r="K40" s="72"/>
      <c r="L40" s="72"/>
      <c r="M40" s="72"/>
      <c r="N40" s="72"/>
      <c r="O40" s="72"/>
      <c r="P40" s="72"/>
      <c r="Q40" s="72"/>
      <c r="R40" s="72"/>
      <c r="S40" s="72"/>
      <c r="T40" s="72"/>
      <c r="U40" s="72"/>
    </row>
    <row r="41" spans="1:21" ht="24" customHeight="1" x14ac:dyDescent="0.2">
      <c r="A41" s="80" t="s">
        <v>3140</v>
      </c>
      <c r="B41" s="81" t="s">
        <v>3114</v>
      </c>
      <c r="C41" s="212" t="s">
        <v>3141</v>
      </c>
      <c r="D41" s="228">
        <v>0</v>
      </c>
      <c r="E41" s="72"/>
      <c r="F41" s="72"/>
      <c r="G41" s="72"/>
      <c r="H41" s="72"/>
      <c r="I41" s="72"/>
      <c r="J41" s="72"/>
      <c r="K41" s="72"/>
      <c r="L41" s="72"/>
      <c r="M41" s="72"/>
      <c r="N41" s="72"/>
      <c r="O41" s="72"/>
      <c r="P41" s="72"/>
      <c r="Q41" s="72"/>
      <c r="R41" s="72"/>
      <c r="S41" s="72"/>
      <c r="T41" s="72"/>
      <c r="U41" s="72"/>
    </row>
    <row r="42" spans="1:21" ht="24" customHeight="1" x14ac:dyDescent="0.2">
      <c r="A42" s="80" t="s">
        <v>3116</v>
      </c>
      <c r="B42" s="81" t="s">
        <v>3117</v>
      </c>
      <c r="C42" s="212" t="s">
        <v>3142</v>
      </c>
      <c r="D42" s="228">
        <v>0</v>
      </c>
      <c r="E42" s="72"/>
      <c r="F42" s="72"/>
      <c r="G42" s="72"/>
      <c r="H42" s="72"/>
      <c r="I42" s="72"/>
      <c r="J42" s="72"/>
      <c r="K42" s="72"/>
      <c r="L42" s="72"/>
      <c r="M42" s="72"/>
      <c r="N42" s="72"/>
      <c r="O42" s="72"/>
      <c r="P42" s="72"/>
      <c r="Q42" s="72"/>
      <c r="R42" s="72"/>
      <c r="S42" s="72"/>
      <c r="T42" s="72"/>
      <c r="U42" s="72"/>
    </row>
    <row r="43" spans="1:21" ht="12.75" customHeight="1" x14ac:dyDescent="0.2">
      <c r="A43" s="251" t="s">
        <v>2474</v>
      </c>
      <c r="B43" s="226" t="s">
        <v>3119</v>
      </c>
      <c r="C43" s="226" t="s">
        <v>3143</v>
      </c>
      <c r="D43" s="229">
        <v>0</v>
      </c>
      <c r="E43" s="249"/>
      <c r="F43" s="72"/>
      <c r="G43" s="72"/>
      <c r="H43" s="72"/>
      <c r="I43" s="72"/>
      <c r="J43" s="72"/>
      <c r="K43" s="72"/>
      <c r="L43" s="72"/>
      <c r="M43" s="72"/>
      <c r="N43" s="72"/>
      <c r="O43" s="72"/>
      <c r="P43" s="72"/>
      <c r="Q43" s="72"/>
      <c r="R43" s="72"/>
      <c r="S43" s="72"/>
      <c r="T43" s="72"/>
      <c r="U43" s="72"/>
    </row>
    <row r="44" spans="1:21" ht="24" customHeight="1" x14ac:dyDescent="0.2">
      <c r="A44" s="80"/>
      <c r="B44" s="250" t="s">
        <v>3144</v>
      </c>
      <c r="C44" s="212" t="s">
        <v>3145</v>
      </c>
      <c r="D44" s="248">
        <f>D5+D6-D25</f>
        <v>120916.07999999996</v>
      </c>
      <c r="E44" s="72"/>
      <c r="F44" s="72"/>
      <c r="G44" s="72"/>
      <c r="H44" s="72"/>
      <c r="I44" s="72"/>
      <c r="J44" s="72"/>
      <c r="K44" s="72"/>
      <c r="L44" s="72"/>
      <c r="M44" s="72"/>
      <c r="N44" s="72"/>
      <c r="O44" s="72"/>
      <c r="P44" s="72"/>
      <c r="Q44" s="72"/>
      <c r="R44" s="72"/>
      <c r="S44" s="72"/>
      <c r="T44" s="72"/>
      <c r="U44" s="72"/>
    </row>
    <row r="45" spans="1:21" ht="24" customHeight="1" x14ac:dyDescent="0.2">
      <c r="A45" s="247"/>
      <c r="B45" s="226" t="s">
        <v>3146</v>
      </c>
      <c r="C45" s="212" t="s">
        <v>3147</v>
      </c>
      <c r="D45" s="248">
        <f>D46+D51+D92+D97+D103</f>
        <v>413.8</v>
      </c>
      <c r="E45" s="249"/>
      <c r="F45" s="72"/>
      <c r="G45" s="72"/>
      <c r="H45" s="72"/>
      <c r="I45" s="72"/>
      <c r="J45" s="72"/>
      <c r="K45" s="72"/>
      <c r="L45" s="72"/>
      <c r="M45" s="72"/>
      <c r="N45" s="72"/>
      <c r="O45" s="72"/>
      <c r="P45" s="72"/>
      <c r="Q45" s="72"/>
      <c r="R45" s="72"/>
      <c r="S45" s="72"/>
      <c r="T45" s="72"/>
      <c r="U45" s="72"/>
    </row>
    <row r="46" spans="1:21" ht="24" customHeight="1" x14ac:dyDescent="0.2">
      <c r="A46" s="80"/>
      <c r="B46" s="250" t="s">
        <v>3148</v>
      </c>
      <c r="C46" s="212" t="s">
        <v>3149</v>
      </c>
      <c r="D46" s="248">
        <f>SUM(D47:D50)</f>
        <v>0</v>
      </c>
      <c r="E46" s="72"/>
      <c r="F46" s="72"/>
      <c r="G46" s="72"/>
      <c r="H46" s="72"/>
      <c r="I46" s="72"/>
      <c r="J46" s="72"/>
      <c r="K46" s="72"/>
      <c r="L46" s="72"/>
      <c r="M46" s="72"/>
      <c r="N46" s="72"/>
      <c r="O46" s="72"/>
      <c r="P46" s="72"/>
      <c r="Q46" s="72"/>
      <c r="R46" s="72"/>
      <c r="S46" s="72"/>
      <c r="T46" s="72"/>
      <c r="U46" s="72"/>
    </row>
    <row r="47" spans="1:21" ht="12.75" customHeight="1" x14ac:dyDescent="0.2">
      <c r="A47" s="247"/>
      <c r="B47" s="81" t="s">
        <v>3150</v>
      </c>
      <c r="C47" s="212" t="s">
        <v>3151</v>
      </c>
      <c r="D47" s="228">
        <v>0</v>
      </c>
      <c r="E47" s="72"/>
      <c r="F47" s="72"/>
      <c r="G47" s="72"/>
      <c r="H47" s="72"/>
      <c r="I47" s="72"/>
      <c r="J47" s="72"/>
      <c r="K47" s="72"/>
      <c r="L47" s="72"/>
      <c r="M47" s="72"/>
      <c r="N47" s="72"/>
      <c r="O47" s="72"/>
      <c r="P47" s="72"/>
      <c r="Q47" s="72"/>
      <c r="R47" s="72"/>
      <c r="S47" s="72"/>
      <c r="T47" s="72"/>
      <c r="U47" s="72"/>
    </row>
    <row r="48" spans="1:21" ht="12.75" customHeight="1" x14ac:dyDescent="0.2">
      <c r="A48" s="80"/>
      <c r="B48" s="81" t="s">
        <v>3152</v>
      </c>
      <c r="C48" s="212" t="s">
        <v>3153</v>
      </c>
      <c r="D48" s="228">
        <v>0</v>
      </c>
      <c r="E48" s="72"/>
      <c r="F48" s="72"/>
      <c r="G48" s="72"/>
      <c r="H48" s="72"/>
      <c r="I48" s="72"/>
      <c r="J48" s="72"/>
      <c r="K48" s="72"/>
      <c r="L48" s="72"/>
      <c r="M48" s="72"/>
      <c r="N48" s="72"/>
      <c r="O48" s="72"/>
      <c r="P48" s="72"/>
      <c r="Q48" s="72"/>
      <c r="R48" s="72"/>
      <c r="S48" s="72"/>
      <c r="T48" s="72"/>
      <c r="U48" s="72"/>
    </row>
    <row r="49" spans="1:21" ht="12.75" customHeight="1" x14ac:dyDescent="0.2">
      <c r="A49" s="80"/>
      <c r="B49" s="81" t="s">
        <v>3154</v>
      </c>
      <c r="C49" s="212" t="s">
        <v>3155</v>
      </c>
      <c r="D49" s="228">
        <v>0</v>
      </c>
      <c r="E49" s="72"/>
      <c r="F49" s="72"/>
      <c r="G49" s="72"/>
      <c r="H49" s="72"/>
      <c r="I49" s="72"/>
      <c r="J49" s="72"/>
      <c r="K49" s="72"/>
      <c r="L49" s="72"/>
      <c r="M49" s="72"/>
      <c r="N49" s="72"/>
      <c r="O49" s="72"/>
      <c r="P49" s="72"/>
      <c r="Q49" s="72"/>
      <c r="R49" s="72"/>
      <c r="S49" s="72"/>
      <c r="T49" s="72"/>
      <c r="U49" s="72"/>
    </row>
    <row r="50" spans="1:21" ht="12.75" customHeight="1" x14ac:dyDescent="0.2">
      <c r="A50" s="80"/>
      <c r="B50" s="81" t="s">
        <v>3156</v>
      </c>
      <c r="C50" s="212" t="s">
        <v>3157</v>
      </c>
      <c r="D50" s="228">
        <v>0</v>
      </c>
      <c r="E50" s="72"/>
      <c r="F50" s="72"/>
      <c r="G50" s="72"/>
      <c r="H50" s="72"/>
      <c r="I50" s="72"/>
      <c r="J50" s="72"/>
      <c r="K50" s="72"/>
      <c r="L50" s="72"/>
      <c r="M50" s="72"/>
      <c r="N50" s="72"/>
      <c r="O50" s="72"/>
      <c r="P50" s="72"/>
      <c r="Q50" s="72"/>
      <c r="R50" s="72"/>
      <c r="S50" s="72"/>
      <c r="T50" s="72"/>
      <c r="U50" s="72"/>
    </row>
    <row r="51" spans="1:21" ht="24" customHeight="1" x14ac:dyDescent="0.2">
      <c r="A51" s="247" t="s">
        <v>2342</v>
      </c>
      <c r="B51" s="226" t="s">
        <v>3158</v>
      </c>
      <c r="C51" s="212" t="s">
        <v>3159</v>
      </c>
      <c r="D51" s="248">
        <f>D52+D57+D62+D67+D72+D77+D82+D87</f>
        <v>413.8</v>
      </c>
      <c r="E51" s="72"/>
      <c r="F51" s="72"/>
      <c r="G51" s="72"/>
      <c r="H51" s="72"/>
      <c r="I51" s="72"/>
      <c r="J51" s="72"/>
      <c r="K51" s="72"/>
      <c r="L51" s="72"/>
      <c r="M51" s="72"/>
      <c r="N51" s="72"/>
      <c r="O51" s="72"/>
      <c r="P51" s="72"/>
      <c r="Q51" s="72"/>
      <c r="R51" s="72"/>
      <c r="S51" s="72"/>
      <c r="T51" s="72"/>
      <c r="U51" s="72"/>
    </row>
    <row r="52" spans="1:21" ht="12.75" customHeight="1" x14ac:dyDescent="0.2">
      <c r="A52" s="247" t="s">
        <v>2344</v>
      </c>
      <c r="B52" s="250" t="s">
        <v>3160</v>
      </c>
      <c r="C52" s="212" t="s">
        <v>3161</v>
      </c>
      <c r="D52" s="248">
        <f>SUM(D53:D56)</f>
        <v>0</v>
      </c>
      <c r="E52" s="72"/>
      <c r="F52" s="72"/>
      <c r="G52" s="72"/>
      <c r="H52" s="72"/>
      <c r="I52" s="72"/>
      <c r="J52" s="72"/>
      <c r="K52" s="72"/>
      <c r="L52" s="72"/>
      <c r="M52" s="72"/>
      <c r="N52" s="72"/>
      <c r="O52" s="72"/>
      <c r="P52" s="72"/>
      <c r="Q52" s="72"/>
      <c r="R52" s="72"/>
      <c r="S52" s="72"/>
      <c r="T52" s="72"/>
      <c r="U52" s="72"/>
    </row>
    <row r="53" spans="1:21" ht="12.75" customHeight="1" x14ac:dyDescent="0.2">
      <c r="A53" s="80"/>
      <c r="B53" s="81" t="s">
        <v>3150</v>
      </c>
      <c r="C53" s="212" t="s">
        <v>3162</v>
      </c>
      <c r="D53" s="228">
        <v>0</v>
      </c>
      <c r="E53" s="72"/>
      <c r="F53" s="72"/>
      <c r="G53" s="72"/>
      <c r="H53" s="72"/>
      <c r="I53" s="72"/>
      <c r="J53" s="72"/>
      <c r="K53" s="72"/>
      <c r="L53" s="72"/>
      <c r="M53" s="72"/>
      <c r="N53" s="72"/>
      <c r="O53" s="72"/>
      <c r="P53" s="72"/>
      <c r="Q53" s="72"/>
      <c r="R53" s="72"/>
      <c r="S53" s="72"/>
      <c r="T53" s="72"/>
      <c r="U53" s="72"/>
    </row>
    <row r="54" spans="1:21" ht="12.75" customHeight="1" x14ac:dyDescent="0.2">
      <c r="A54" s="80"/>
      <c r="B54" s="81" t="s">
        <v>3152</v>
      </c>
      <c r="C54" s="212" t="s">
        <v>3163</v>
      </c>
      <c r="D54" s="228">
        <v>0</v>
      </c>
      <c r="E54" s="72"/>
      <c r="F54" s="72"/>
      <c r="G54" s="72"/>
      <c r="H54" s="72"/>
      <c r="I54" s="72"/>
      <c r="J54" s="72"/>
      <c r="K54" s="72"/>
      <c r="L54" s="72"/>
      <c r="M54" s="72"/>
      <c r="N54" s="72"/>
      <c r="O54" s="72"/>
      <c r="P54" s="72"/>
      <c r="Q54" s="72"/>
      <c r="R54" s="72"/>
      <c r="S54" s="72"/>
      <c r="T54" s="72"/>
      <c r="U54" s="72"/>
    </row>
    <row r="55" spans="1:21" ht="12.75" customHeight="1" x14ac:dyDescent="0.2">
      <c r="A55" s="247"/>
      <c r="B55" s="81" t="s">
        <v>3154</v>
      </c>
      <c r="C55" s="212" t="s">
        <v>3164</v>
      </c>
      <c r="D55" s="228">
        <v>0</v>
      </c>
      <c r="E55" s="72"/>
      <c r="F55" s="72"/>
      <c r="G55" s="72"/>
      <c r="H55" s="72"/>
      <c r="I55" s="72"/>
      <c r="J55" s="72"/>
      <c r="K55" s="72"/>
      <c r="L55" s="72"/>
      <c r="M55" s="72"/>
      <c r="N55" s="72"/>
      <c r="O55" s="72"/>
      <c r="P55" s="72"/>
      <c r="Q55" s="72"/>
      <c r="R55" s="72"/>
      <c r="S55" s="72"/>
      <c r="T55" s="72"/>
      <c r="U55" s="72"/>
    </row>
    <row r="56" spans="1:21" ht="12.75" customHeight="1" x14ac:dyDescent="0.2">
      <c r="A56" s="80"/>
      <c r="B56" s="81" t="s">
        <v>3156</v>
      </c>
      <c r="C56" s="212" t="s">
        <v>3165</v>
      </c>
      <c r="D56" s="228">
        <v>0</v>
      </c>
      <c r="E56" s="72"/>
      <c r="F56" s="72"/>
      <c r="G56" s="72"/>
      <c r="H56" s="72"/>
      <c r="I56" s="72"/>
      <c r="J56" s="72"/>
      <c r="K56" s="72"/>
      <c r="L56" s="72"/>
      <c r="M56" s="72"/>
      <c r="N56" s="72"/>
      <c r="O56" s="72"/>
      <c r="P56" s="72"/>
      <c r="Q56" s="72"/>
      <c r="R56" s="72"/>
      <c r="S56" s="72"/>
      <c r="T56" s="72"/>
      <c r="U56" s="72"/>
    </row>
    <row r="57" spans="1:21" ht="12.75" customHeight="1" x14ac:dyDescent="0.2">
      <c r="A57" s="247" t="s">
        <v>2346</v>
      </c>
      <c r="B57" s="250" t="s">
        <v>3166</v>
      </c>
      <c r="C57" s="212" t="s">
        <v>3167</v>
      </c>
      <c r="D57" s="248">
        <f>SUM(D58:D61)</f>
        <v>413.8</v>
      </c>
      <c r="E57" s="72"/>
      <c r="F57" s="72"/>
      <c r="G57" s="72"/>
      <c r="H57" s="72"/>
      <c r="I57" s="72"/>
      <c r="J57" s="72"/>
      <c r="K57" s="72"/>
      <c r="L57" s="72"/>
      <c r="M57" s="72"/>
      <c r="N57" s="72"/>
      <c r="O57" s="72"/>
      <c r="P57" s="72"/>
      <c r="Q57" s="72"/>
      <c r="R57" s="72"/>
      <c r="S57" s="72"/>
      <c r="T57" s="72"/>
      <c r="U57" s="72"/>
    </row>
    <row r="58" spans="1:21" ht="12.75" customHeight="1" x14ac:dyDescent="0.2">
      <c r="A58" s="80"/>
      <c r="B58" s="81" t="s">
        <v>3150</v>
      </c>
      <c r="C58" s="212" t="s">
        <v>3168</v>
      </c>
      <c r="D58" s="228">
        <v>413.8</v>
      </c>
      <c r="E58" s="72"/>
      <c r="F58" s="72"/>
      <c r="G58" s="72"/>
      <c r="H58" s="72"/>
      <c r="I58" s="72"/>
      <c r="J58" s="72"/>
      <c r="K58" s="72"/>
      <c r="L58" s="72"/>
      <c r="M58" s="72"/>
      <c r="N58" s="72"/>
      <c r="O58" s="72"/>
      <c r="P58" s="72"/>
      <c r="Q58" s="72"/>
      <c r="R58" s="72"/>
      <c r="S58" s="72"/>
      <c r="T58" s="72"/>
      <c r="U58" s="72"/>
    </row>
    <row r="59" spans="1:21" ht="12.75" customHeight="1" x14ac:dyDescent="0.2">
      <c r="A59" s="80"/>
      <c r="B59" s="81" t="s">
        <v>3152</v>
      </c>
      <c r="C59" s="212" t="s">
        <v>3169</v>
      </c>
      <c r="D59" s="228">
        <v>0</v>
      </c>
      <c r="E59" s="72"/>
      <c r="F59" s="72"/>
      <c r="G59" s="72"/>
      <c r="H59" s="72"/>
      <c r="I59" s="72"/>
      <c r="J59" s="72"/>
      <c r="K59" s="72"/>
      <c r="L59" s="72"/>
      <c r="M59" s="72"/>
      <c r="N59" s="72"/>
      <c r="O59" s="72"/>
      <c r="P59" s="72"/>
      <c r="Q59" s="72"/>
      <c r="R59" s="72"/>
      <c r="S59" s="72"/>
      <c r="T59" s="72"/>
      <c r="U59" s="72"/>
    </row>
    <row r="60" spans="1:21" ht="12.75" customHeight="1" x14ac:dyDescent="0.2">
      <c r="A60" s="80"/>
      <c r="B60" s="81" t="s">
        <v>3154</v>
      </c>
      <c r="C60" s="212" t="s">
        <v>3170</v>
      </c>
      <c r="D60" s="228">
        <v>0</v>
      </c>
      <c r="E60" s="72"/>
      <c r="F60" s="72"/>
      <c r="G60" s="72"/>
      <c r="H60" s="72"/>
      <c r="I60" s="72"/>
      <c r="J60" s="72"/>
      <c r="K60" s="72"/>
      <c r="L60" s="72"/>
      <c r="M60" s="72"/>
      <c r="N60" s="72"/>
      <c r="O60" s="72"/>
      <c r="P60" s="72"/>
      <c r="Q60" s="72"/>
      <c r="R60" s="72"/>
      <c r="S60" s="72"/>
      <c r="T60" s="72"/>
      <c r="U60" s="72"/>
    </row>
    <row r="61" spans="1:21" ht="12.75" customHeight="1" x14ac:dyDescent="0.2">
      <c r="A61" s="80"/>
      <c r="B61" s="81" t="s">
        <v>3156</v>
      </c>
      <c r="C61" s="212" t="s">
        <v>3171</v>
      </c>
      <c r="D61" s="228">
        <v>0</v>
      </c>
      <c r="E61" s="72"/>
      <c r="F61" s="72"/>
      <c r="G61" s="72"/>
      <c r="H61" s="72"/>
      <c r="I61" s="72"/>
      <c r="J61" s="72"/>
      <c r="K61" s="72"/>
      <c r="L61" s="72"/>
      <c r="M61" s="72"/>
      <c r="N61" s="72"/>
      <c r="O61" s="72"/>
      <c r="P61" s="72"/>
      <c r="Q61" s="72"/>
      <c r="R61" s="72"/>
      <c r="S61" s="72"/>
      <c r="T61" s="72"/>
      <c r="U61" s="72"/>
    </row>
    <row r="62" spans="1:21" ht="12.75" customHeight="1" x14ac:dyDescent="0.2">
      <c r="A62" s="247" t="s">
        <v>2348</v>
      </c>
      <c r="B62" s="250" t="s">
        <v>3172</v>
      </c>
      <c r="C62" s="212" t="s">
        <v>3173</v>
      </c>
      <c r="D62" s="248">
        <f>SUM(D63:D66)</f>
        <v>0</v>
      </c>
      <c r="E62" s="72"/>
      <c r="F62" s="72"/>
      <c r="G62" s="72"/>
      <c r="H62" s="72"/>
      <c r="I62" s="72"/>
      <c r="J62" s="72"/>
      <c r="K62" s="72"/>
      <c r="L62" s="72"/>
      <c r="M62" s="72"/>
      <c r="N62" s="72"/>
      <c r="O62" s="72"/>
      <c r="P62" s="72"/>
      <c r="Q62" s="72"/>
      <c r="R62" s="72"/>
      <c r="S62" s="72"/>
      <c r="T62" s="72"/>
      <c r="U62" s="72"/>
    </row>
    <row r="63" spans="1:21" ht="12.75" customHeight="1" x14ac:dyDescent="0.2">
      <c r="A63" s="80"/>
      <c r="B63" s="81" t="s">
        <v>3150</v>
      </c>
      <c r="C63" s="212" t="s">
        <v>3174</v>
      </c>
      <c r="D63" s="228">
        <v>0</v>
      </c>
      <c r="E63" s="72"/>
      <c r="F63" s="72"/>
      <c r="G63" s="72"/>
      <c r="H63" s="72"/>
      <c r="I63" s="72"/>
      <c r="J63" s="72"/>
      <c r="K63" s="72"/>
      <c r="L63" s="72"/>
      <c r="M63" s="72"/>
      <c r="N63" s="72"/>
      <c r="O63" s="72"/>
      <c r="P63" s="72"/>
      <c r="Q63" s="72"/>
      <c r="R63" s="72"/>
      <c r="S63" s="72"/>
      <c r="T63" s="72"/>
      <c r="U63" s="72"/>
    </row>
    <row r="64" spans="1:21" ht="12.75" customHeight="1" x14ac:dyDescent="0.2">
      <c r="A64" s="80"/>
      <c r="B64" s="81" t="s">
        <v>3152</v>
      </c>
      <c r="C64" s="212" t="s">
        <v>3175</v>
      </c>
      <c r="D64" s="228">
        <v>0</v>
      </c>
      <c r="E64" s="72"/>
      <c r="F64" s="72"/>
      <c r="G64" s="72"/>
      <c r="H64" s="72"/>
      <c r="I64" s="72"/>
      <c r="J64" s="72"/>
      <c r="K64" s="72"/>
      <c r="L64" s="72"/>
      <c r="M64" s="72"/>
      <c r="N64" s="72"/>
      <c r="O64" s="72"/>
      <c r="P64" s="72"/>
      <c r="Q64" s="72"/>
      <c r="R64" s="72"/>
      <c r="S64" s="72"/>
      <c r="T64" s="72"/>
      <c r="U64" s="72"/>
    </row>
    <row r="65" spans="1:21" ht="12.75" customHeight="1" x14ac:dyDescent="0.2">
      <c r="A65" s="247"/>
      <c r="B65" s="81" t="s">
        <v>3154</v>
      </c>
      <c r="C65" s="212" t="s">
        <v>3176</v>
      </c>
      <c r="D65" s="228">
        <v>0</v>
      </c>
      <c r="E65" s="72"/>
      <c r="F65" s="72"/>
      <c r="G65" s="72"/>
      <c r="H65" s="72"/>
      <c r="I65" s="72"/>
      <c r="J65" s="72"/>
      <c r="K65" s="72"/>
      <c r="L65" s="72"/>
      <c r="M65" s="72"/>
      <c r="N65" s="72"/>
      <c r="O65" s="72"/>
      <c r="P65" s="72"/>
      <c r="Q65" s="72"/>
      <c r="R65" s="72"/>
      <c r="S65" s="72"/>
      <c r="T65" s="72"/>
      <c r="U65" s="72"/>
    </row>
    <row r="66" spans="1:21" ht="12.75" customHeight="1" x14ac:dyDescent="0.2">
      <c r="A66" s="80"/>
      <c r="B66" s="81" t="s">
        <v>3156</v>
      </c>
      <c r="C66" s="212" t="s">
        <v>3177</v>
      </c>
      <c r="D66" s="228">
        <v>0</v>
      </c>
      <c r="E66" s="72"/>
      <c r="F66" s="72"/>
      <c r="G66" s="72"/>
      <c r="H66" s="72"/>
      <c r="I66" s="72"/>
      <c r="J66" s="72"/>
      <c r="K66" s="72"/>
      <c r="L66" s="72"/>
      <c r="M66" s="72"/>
      <c r="N66" s="72"/>
      <c r="O66" s="72"/>
      <c r="P66" s="72"/>
      <c r="Q66" s="72"/>
      <c r="R66" s="72"/>
      <c r="S66" s="72"/>
      <c r="T66" s="72"/>
      <c r="U66" s="72"/>
    </row>
    <row r="67" spans="1:21" ht="12.75" customHeight="1" x14ac:dyDescent="0.2">
      <c r="A67" s="247" t="s">
        <v>2356</v>
      </c>
      <c r="B67" s="250" t="s">
        <v>3178</v>
      </c>
      <c r="C67" s="212" t="s">
        <v>3179</v>
      </c>
      <c r="D67" s="248">
        <f>SUM(D68:D71)</f>
        <v>0</v>
      </c>
      <c r="E67" s="72"/>
      <c r="F67" s="72"/>
      <c r="G67" s="72"/>
      <c r="H67" s="72"/>
      <c r="I67" s="72"/>
      <c r="J67" s="72"/>
      <c r="K67" s="72"/>
      <c r="L67" s="72"/>
      <c r="M67" s="72"/>
      <c r="N67" s="72"/>
      <c r="O67" s="72"/>
      <c r="P67" s="72"/>
      <c r="Q67" s="72"/>
      <c r="R67" s="72"/>
      <c r="S67" s="72"/>
      <c r="T67" s="72"/>
      <c r="U67" s="72"/>
    </row>
    <row r="68" spans="1:21" ht="12.75" customHeight="1" x14ac:dyDescent="0.2">
      <c r="A68" s="80"/>
      <c r="B68" s="81" t="s">
        <v>3150</v>
      </c>
      <c r="C68" s="212" t="s">
        <v>3180</v>
      </c>
      <c r="D68" s="228">
        <v>0</v>
      </c>
      <c r="E68" s="72"/>
      <c r="F68" s="72"/>
      <c r="G68" s="72"/>
      <c r="H68" s="72"/>
      <c r="I68" s="72"/>
      <c r="J68" s="72"/>
      <c r="K68" s="72"/>
      <c r="L68" s="72"/>
      <c r="M68" s="72"/>
      <c r="N68" s="72"/>
      <c r="O68" s="72"/>
      <c r="P68" s="72"/>
      <c r="Q68" s="72"/>
      <c r="R68" s="72"/>
      <c r="S68" s="72"/>
      <c r="T68" s="72"/>
      <c r="U68" s="72"/>
    </row>
    <row r="69" spans="1:21" ht="12.75" customHeight="1" x14ac:dyDescent="0.2">
      <c r="A69" s="80"/>
      <c r="B69" s="81" t="s">
        <v>3152</v>
      </c>
      <c r="C69" s="212" t="s">
        <v>3181</v>
      </c>
      <c r="D69" s="228">
        <v>0</v>
      </c>
      <c r="E69" s="72"/>
      <c r="F69" s="72"/>
      <c r="G69" s="72"/>
      <c r="H69" s="72"/>
      <c r="I69" s="72"/>
      <c r="J69" s="72"/>
      <c r="K69" s="72"/>
      <c r="L69" s="72"/>
      <c r="M69" s="72"/>
      <c r="N69" s="72"/>
      <c r="O69" s="72"/>
      <c r="P69" s="72"/>
      <c r="Q69" s="72"/>
      <c r="R69" s="72"/>
      <c r="S69" s="72"/>
      <c r="T69" s="72"/>
      <c r="U69" s="72"/>
    </row>
    <row r="70" spans="1:21" ht="12.75" customHeight="1" x14ac:dyDescent="0.2">
      <c r="A70" s="80"/>
      <c r="B70" s="81" t="s">
        <v>3154</v>
      </c>
      <c r="C70" s="212" t="s">
        <v>3182</v>
      </c>
      <c r="D70" s="228">
        <v>0</v>
      </c>
      <c r="E70" s="72"/>
      <c r="F70" s="72"/>
      <c r="G70" s="72"/>
      <c r="H70" s="72"/>
      <c r="I70" s="72"/>
      <c r="J70" s="72"/>
      <c r="K70" s="72"/>
      <c r="L70" s="72"/>
      <c r="M70" s="72"/>
      <c r="N70" s="72"/>
      <c r="O70" s="72"/>
      <c r="P70" s="72"/>
      <c r="Q70" s="72"/>
      <c r="R70" s="72"/>
      <c r="S70" s="72"/>
      <c r="T70" s="72"/>
      <c r="U70" s="72"/>
    </row>
    <row r="71" spans="1:21" ht="12.75" customHeight="1" x14ac:dyDescent="0.2">
      <c r="A71" s="80"/>
      <c r="B71" s="81" t="s">
        <v>3156</v>
      </c>
      <c r="C71" s="212" t="s">
        <v>3183</v>
      </c>
      <c r="D71" s="228">
        <v>0</v>
      </c>
      <c r="E71" s="72"/>
      <c r="F71" s="72"/>
      <c r="G71" s="72"/>
      <c r="H71" s="72"/>
      <c r="I71" s="72"/>
      <c r="J71" s="72"/>
      <c r="K71" s="72"/>
      <c r="L71" s="72"/>
      <c r="M71" s="72"/>
      <c r="N71" s="72"/>
      <c r="O71" s="72"/>
      <c r="P71" s="72"/>
      <c r="Q71" s="72"/>
      <c r="R71" s="72"/>
      <c r="S71" s="72"/>
      <c r="T71" s="72"/>
      <c r="U71" s="72"/>
    </row>
    <row r="72" spans="1:21" ht="24" customHeight="1" x14ac:dyDescent="0.2">
      <c r="A72" s="247" t="s">
        <v>2358</v>
      </c>
      <c r="B72" s="226" t="s">
        <v>3184</v>
      </c>
      <c r="C72" s="212" t="s">
        <v>3185</v>
      </c>
      <c r="D72" s="248">
        <f>SUM(D73:D76)</f>
        <v>0</v>
      </c>
      <c r="E72" s="249"/>
      <c r="F72" s="72"/>
      <c r="G72" s="72"/>
      <c r="H72" s="72"/>
      <c r="I72" s="72"/>
      <c r="J72" s="72"/>
      <c r="K72" s="72"/>
      <c r="L72" s="72"/>
      <c r="M72" s="72"/>
      <c r="N72" s="72"/>
      <c r="O72" s="72"/>
      <c r="P72" s="72"/>
      <c r="Q72" s="72"/>
      <c r="R72" s="72"/>
      <c r="S72" s="72"/>
      <c r="T72" s="72"/>
      <c r="U72" s="72"/>
    </row>
    <row r="73" spans="1:21" ht="12.75" customHeight="1" x14ac:dyDescent="0.2">
      <c r="A73" s="80"/>
      <c r="B73" s="81" t="s">
        <v>3150</v>
      </c>
      <c r="C73" s="212" t="s">
        <v>3186</v>
      </c>
      <c r="D73" s="228">
        <v>0</v>
      </c>
      <c r="E73" s="72"/>
      <c r="F73" s="72"/>
      <c r="G73" s="72"/>
      <c r="H73" s="72"/>
      <c r="I73" s="72"/>
      <c r="J73" s="72"/>
      <c r="K73" s="72"/>
      <c r="L73" s="72"/>
      <c r="M73" s="72"/>
      <c r="N73" s="72"/>
      <c r="O73" s="72"/>
      <c r="P73" s="72"/>
      <c r="Q73" s="72"/>
      <c r="R73" s="72"/>
      <c r="S73" s="72"/>
      <c r="T73" s="72"/>
      <c r="U73" s="72"/>
    </row>
    <row r="74" spans="1:21" ht="12.75" customHeight="1" x14ac:dyDescent="0.2">
      <c r="A74" s="80"/>
      <c r="B74" s="81" t="s">
        <v>3152</v>
      </c>
      <c r="C74" s="212" t="s">
        <v>3187</v>
      </c>
      <c r="D74" s="228">
        <v>0</v>
      </c>
      <c r="E74" s="72"/>
      <c r="F74" s="72"/>
      <c r="G74" s="72"/>
      <c r="H74" s="72"/>
      <c r="I74" s="72"/>
      <c r="J74" s="72"/>
      <c r="K74" s="72"/>
      <c r="L74" s="72"/>
      <c r="M74" s="72"/>
      <c r="N74" s="72"/>
      <c r="O74" s="72"/>
      <c r="P74" s="72"/>
      <c r="Q74" s="72"/>
      <c r="R74" s="72"/>
      <c r="S74" s="72"/>
      <c r="T74" s="72"/>
      <c r="U74" s="72"/>
    </row>
    <row r="75" spans="1:21" ht="12.75" customHeight="1" x14ac:dyDescent="0.2">
      <c r="A75" s="80"/>
      <c r="B75" s="81" t="s">
        <v>3154</v>
      </c>
      <c r="C75" s="212" t="s">
        <v>3188</v>
      </c>
      <c r="D75" s="228">
        <v>0</v>
      </c>
      <c r="E75" s="72"/>
      <c r="F75" s="72"/>
      <c r="G75" s="72"/>
      <c r="H75" s="72"/>
      <c r="I75" s="72"/>
      <c r="J75" s="72"/>
      <c r="K75" s="72"/>
      <c r="L75" s="72"/>
      <c r="M75" s="72"/>
      <c r="N75" s="72"/>
      <c r="O75" s="72"/>
      <c r="P75" s="72"/>
      <c r="Q75" s="72"/>
      <c r="R75" s="72"/>
      <c r="S75" s="72"/>
      <c r="T75" s="72"/>
      <c r="U75" s="72"/>
    </row>
    <row r="76" spans="1:21" ht="12.75" customHeight="1" x14ac:dyDescent="0.2">
      <c r="A76" s="80"/>
      <c r="B76" s="81" t="s">
        <v>3156</v>
      </c>
      <c r="C76" s="212" t="s">
        <v>3189</v>
      </c>
      <c r="D76" s="228">
        <v>0</v>
      </c>
      <c r="E76" s="72"/>
      <c r="F76" s="72"/>
      <c r="G76" s="72"/>
      <c r="H76" s="72"/>
      <c r="I76" s="72"/>
      <c r="J76" s="72"/>
      <c r="K76" s="72"/>
      <c r="L76" s="72"/>
      <c r="M76" s="72"/>
      <c r="N76" s="72"/>
      <c r="O76" s="72"/>
      <c r="P76" s="72"/>
      <c r="Q76" s="72"/>
      <c r="R76" s="72"/>
      <c r="S76" s="72"/>
      <c r="T76" s="72"/>
      <c r="U76" s="72"/>
    </row>
    <row r="77" spans="1:21" ht="24" customHeight="1" x14ac:dyDescent="0.2">
      <c r="A77" s="247" t="s">
        <v>2374</v>
      </c>
      <c r="B77" s="250" t="s">
        <v>3190</v>
      </c>
      <c r="C77" s="212" t="s">
        <v>3191</v>
      </c>
      <c r="D77" s="248">
        <f>SUM(D78:D81)</f>
        <v>0</v>
      </c>
      <c r="E77" s="72"/>
      <c r="F77" s="72"/>
      <c r="G77" s="72"/>
      <c r="H77" s="72"/>
      <c r="I77" s="72"/>
      <c r="J77" s="72"/>
      <c r="K77" s="72"/>
      <c r="L77" s="72"/>
      <c r="M77" s="72"/>
      <c r="N77" s="72"/>
      <c r="O77" s="72"/>
      <c r="P77" s="72"/>
      <c r="Q77" s="72"/>
      <c r="R77" s="72"/>
      <c r="S77" s="72"/>
      <c r="T77" s="72"/>
      <c r="U77" s="72"/>
    </row>
    <row r="78" spans="1:21" ht="12.75" customHeight="1" x14ac:dyDescent="0.2">
      <c r="A78" s="80"/>
      <c r="B78" s="81" t="s">
        <v>3150</v>
      </c>
      <c r="C78" s="212" t="s">
        <v>3192</v>
      </c>
      <c r="D78" s="228">
        <v>0</v>
      </c>
      <c r="E78" s="72"/>
      <c r="F78" s="72"/>
      <c r="G78" s="72"/>
      <c r="H78" s="72"/>
      <c r="I78" s="72"/>
      <c r="J78" s="72"/>
      <c r="K78" s="72"/>
      <c r="L78" s="72"/>
      <c r="M78" s="72"/>
      <c r="N78" s="72"/>
      <c r="O78" s="72"/>
      <c r="P78" s="72"/>
      <c r="Q78" s="72"/>
      <c r="R78" s="72"/>
      <c r="S78" s="72"/>
      <c r="T78" s="72"/>
      <c r="U78" s="72"/>
    </row>
    <row r="79" spans="1:21" ht="12.75" customHeight="1" x14ac:dyDescent="0.2">
      <c r="A79" s="80"/>
      <c r="B79" s="81" t="s">
        <v>3152</v>
      </c>
      <c r="C79" s="212" t="s">
        <v>3193</v>
      </c>
      <c r="D79" s="228">
        <v>0</v>
      </c>
      <c r="E79" s="72"/>
      <c r="F79" s="72"/>
      <c r="G79" s="72"/>
      <c r="H79" s="72"/>
      <c r="I79" s="72"/>
      <c r="J79" s="72"/>
      <c r="K79" s="72"/>
      <c r="L79" s="72"/>
      <c r="M79" s="72"/>
      <c r="N79" s="72"/>
      <c r="O79" s="72"/>
      <c r="P79" s="72"/>
      <c r="Q79" s="72"/>
      <c r="R79" s="72"/>
      <c r="S79" s="72"/>
      <c r="T79" s="72"/>
      <c r="U79" s="72"/>
    </row>
    <row r="80" spans="1:21" ht="12.75" customHeight="1" x14ac:dyDescent="0.2">
      <c r="A80" s="80"/>
      <c r="B80" s="81" t="s">
        <v>3154</v>
      </c>
      <c r="C80" s="212" t="s">
        <v>3194</v>
      </c>
      <c r="D80" s="228">
        <v>0</v>
      </c>
      <c r="E80" s="72"/>
      <c r="F80" s="72"/>
      <c r="G80" s="72"/>
      <c r="H80" s="72"/>
      <c r="I80" s="72"/>
      <c r="J80" s="72"/>
      <c r="K80" s="72"/>
      <c r="L80" s="72"/>
      <c r="M80" s="72"/>
      <c r="N80" s="72"/>
      <c r="O80" s="72"/>
      <c r="P80" s="72"/>
      <c r="Q80" s="72"/>
      <c r="R80" s="72"/>
      <c r="S80" s="72"/>
      <c r="T80" s="72"/>
      <c r="U80" s="72"/>
    </row>
    <row r="81" spans="1:21" ht="12.75" customHeight="1" x14ac:dyDescent="0.2">
      <c r="A81" s="247"/>
      <c r="B81" s="81" t="s">
        <v>3156</v>
      </c>
      <c r="C81" s="212" t="s">
        <v>3195</v>
      </c>
      <c r="D81" s="228">
        <v>0</v>
      </c>
      <c r="E81" s="72"/>
      <c r="F81" s="72"/>
      <c r="G81" s="72"/>
      <c r="H81" s="72"/>
      <c r="I81" s="72"/>
      <c r="J81" s="72"/>
      <c r="K81" s="72"/>
      <c r="L81" s="72"/>
      <c r="M81" s="72"/>
      <c r="N81" s="72"/>
      <c r="O81" s="72"/>
      <c r="P81" s="72"/>
      <c r="Q81" s="72"/>
      <c r="R81" s="72"/>
      <c r="S81" s="72"/>
      <c r="T81" s="72"/>
      <c r="U81" s="72"/>
    </row>
    <row r="82" spans="1:21" ht="24" customHeight="1" x14ac:dyDescent="0.2">
      <c r="A82" s="247" t="s">
        <v>2376</v>
      </c>
      <c r="B82" s="252" t="s">
        <v>3196</v>
      </c>
      <c r="C82" s="212" t="s">
        <v>3197</v>
      </c>
      <c r="D82" s="248">
        <f>SUM(D83:D86)</f>
        <v>0</v>
      </c>
      <c r="E82" s="249"/>
      <c r="F82" s="72"/>
      <c r="G82" s="72"/>
      <c r="H82" s="72"/>
      <c r="I82" s="72"/>
      <c r="J82" s="72"/>
      <c r="K82" s="72"/>
      <c r="L82" s="72"/>
      <c r="M82" s="72"/>
      <c r="N82" s="72"/>
      <c r="O82" s="72"/>
      <c r="P82" s="72"/>
      <c r="Q82" s="72"/>
      <c r="R82" s="72"/>
      <c r="S82" s="72"/>
      <c r="T82" s="72"/>
      <c r="U82" s="72"/>
    </row>
    <row r="83" spans="1:21" ht="12.75" customHeight="1" x14ac:dyDescent="0.2">
      <c r="A83" s="247"/>
      <c r="B83" s="81" t="s">
        <v>3150</v>
      </c>
      <c r="C83" s="212" t="s">
        <v>3198</v>
      </c>
      <c r="D83" s="228">
        <v>0</v>
      </c>
      <c r="E83" s="72"/>
      <c r="F83" s="72"/>
      <c r="G83" s="72"/>
      <c r="H83" s="72"/>
      <c r="I83" s="72"/>
      <c r="J83" s="72"/>
      <c r="K83" s="72"/>
      <c r="L83" s="72"/>
      <c r="M83" s="72"/>
      <c r="N83" s="72"/>
      <c r="O83" s="72"/>
      <c r="P83" s="72"/>
      <c r="Q83" s="72"/>
      <c r="R83" s="72"/>
      <c r="S83" s="72"/>
      <c r="T83" s="72"/>
      <c r="U83" s="72"/>
    </row>
    <row r="84" spans="1:21" ht="12.75" customHeight="1" x14ac:dyDescent="0.2">
      <c r="A84" s="247"/>
      <c r="B84" s="81" t="s">
        <v>3152</v>
      </c>
      <c r="C84" s="212" t="s">
        <v>3199</v>
      </c>
      <c r="D84" s="228">
        <v>0</v>
      </c>
      <c r="E84" s="72"/>
      <c r="F84" s="72"/>
      <c r="G84" s="72"/>
      <c r="H84" s="72"/>
      <c r="I84" s="72"/>
      <c r="J84" s="72"/>
      <c r="K84" s="72"/>
      <c r="L84" s="72"/>
      <c r="M84" s="72"/>
      <c r="N84" s="72"/>
      <c r="O84" s="72"/>
      <c r="P84" s="72"/>
      <c r="Q84" s="72"/>
      <c r="R84" s="72"/>
      <c r="S84" s="72"/>
      <c r="T84" s="72"/>
      <c r="U84" s="72"/>
    </row>
    <row r="85" spans="1:21" ht="12.75" customHeight="1" x14ac:dyDescent="0.2">
      <c r="A85" s="247"/>
      <c r="B85" s="81" t="s">
        <v>3154</v>
      </c>
      <c r="C85" s="212" t="s">
        <v>3200</v>
      </c>
      <c r="D85" s="228">
        <v>0</v>
      </c>
      <c r="E85" s="72"/>
      <c r="F85" s="72"/>
      <c r="G85" s="72"/>
      <c r="H85" s="72"/>
      <c r="I85" s="72"/>
      <c r="J85" s="72"/>
      <c r="K85" s="72"/>
      <c r="L85" s="72"/>
      <c r="M85" s="72"/>
      <c r="N85" s="72"/>
      <c r="O85" s="72"/>
      <c r="P85" s="72"/>
      <c r="Q85" s="72"/>
      <c r="R85" s="72"/>
      <c r="S85" s="72"/>
      <c r="T85" s="72"/>
      <c r="U85" s="72"/>
    </row>
    <row r="86" spans="1:21" ht="12.75" customHeight="1" x14ac:dyDescent="0.2">
      <c r="A86" s="247"/>
      <c r="B86" s="81" t="s">
        <v>3156</v>
      </c>
      <c r="C86" s="212" t="s">
        <v>3201</v>
      </c>
      <c r="D86" s="228">
        <v>0</v>
      </c>
      <c r="E86" s="72"/>
      <c r="F86" s="72"/>
      <c r="G86" s="72"/>
      <c r="H86" s="72"/>
      <c r="I86" s="72"/>
      <c r="J86" s="72"/>
      <c r="K86" s="72"/>
      <c r="L86" s="72"/>
      <c r="M86" s="72"/>
      <c r="N86" s="72"/>
      <c r="O86" s="72"/>
      <c r="P86" s="72"/>
      <c r="Q86" s="72"/>
      <c r="R86" s="72"/>
      <c r="S86" s="72"/>
      <c r="T86" s="72"/>
      <c r="U86" s="72"/>
    </row>
    <row r="87" spans="1:21" ht="12.75" customHeight="1" x14ac:dyDescent="0.2">
      <c r="A87" s="247" t="s">
        <v>2378</v>
      </c>
      <c r="B87" s="253" t="s">
        <v>3202</v>
      </c>
      <c r="C87" s="212" t="s">
        <v>3203</v>
      </c>
      <c r="D87" s="248">
        <f>SUM(D88:D91)</f>
        <v>0</v>
      </c>
      <c r="E87" s="72"/>
      <c r="F87" s="72"/>
      <c r="G87" s="72"/>
      <c r="H87" s="72"/>
      <c r="I87" s="72"/>
      <c r="J87" s="72"/>
      <c r="K87" s="72"/>
      <c r="L87" s="72"/>
      <c r="M87" s="72"/>
      <c r="N87" s="72"/>
      <c r="O87" s="72"/>
      <c r="P87" s="72"/>
      <c r="Q87" s="72"/>
      <c r="R87" s="72"/>
      <c r="S87" s="72"/>
      <c r="T87" s="72"/>
      <c r="U87" s="72"/>
    </row>
    <row r="88" spans="1:21" ht="12.75" customHeight="1" x14ac:dyDescent="0.2">
      <c r="A88" s="247"/>
      <c r="B88" s="81" t="s">
        <v>3150</v>
      </c>
      <c r="C88" s="212" t="s">
        <v>3204</v>
      </c>
      <c r="D88" s="228">
        <v>0</v>
      </c>
      <c r="E88" s="72"/>
      <c r="F88" s="72"/>
      <c r="G88" s="72"/>
      <c r="H88" s="72"/>
      <c r="I88" s="72"/>
      <c r="J88" s="72"/>
      <c r="K88" s="72"/>
      <c r="L88" s="72"/>
      <c r="M88" s="72"/>
      <c r="N88" s="72"/>
      <c r="O88" s="72"/>
      <c r="P88" s="72"/>
      <c r="Q88" s="72"/>
      <c r="R88" s="72"/>
      <c r="S88" s="72"/>
      <c r="T88" s="72"/>
      <c r="U88" s="72"/>
    </row>
    <row r="89" spans="1:21" ht="12.75" customHeight="1" x14ac:dyDescent="0.2">
      <c r="A89" s="247"/>
      <c r="B89" s="81" t="s">
        <v>3152</v>
      </c>
      <c r="C89" s="212" t="s">
        <v>3205</v>
      </c>
      <c r="D89" s="228">
        <v>0</v>
      </c>
      <c r="E89" s="72"/>
      <c r="F89" s="72"/>
      <c r="G89" s="72"/>
      <c r="H89" s="72"/>
      <c r="I89" s="72"/>
      <c r="J89" s="72"/>
      <c r="K89" s="72"/>
      <c r="L89" s="72"/>
      <c r="M89" s="72"/>
      <c r="N89" s="72"/>
      <c r="O89" s="72"/>
      <c r="P89" s="72"/>
      <c r="Q89" s="72"/>
      <c r="R89" s="72"/>
      <c r="S89" s="72"/>
      <c r="T89" s="72"/>
      <c r="U89" s="72"/>
    </row>
    <row r="90" spans="1:21" ht="12.75" customHeight="1" x14ac:dyDescent="0.2">
      <c r="A90" s="247"/>
      <c r="B90" s="81" t="s">
        <v>3154</v>
      </c>
      <c r="C90" s="212" t="s">
        <v>3206</v>
      </c>
      <c r="D90" s="228">
        <v>0</v>
      </c>
      <c r="E90" s="72"/>
      <c r="F90" s="72"/>
      <c r="G90" s="72"/>
      <c r="H90" s="72"/>
      <c r="I90" s="72"/>
      <c r="J90" s="72"/>
      <c r="K90" s="72"/>
      <c r="L90" s="72"/>
      <c r="M90" s="72"/>
      <c r="N90" s="72"/>
      <c r="O90" s="72"/>
      <c r="P90" s="72"/>
      <c r="Q90" s="72"/>
      <c r="R90" s="72"/>
      <c r="S90" s="72"/>
      <c r="T90" s="72"/>
      <c r="U90" s="72"/>
    </row>
    <row r="91" spans="1:21" ht="12.75" customHeight="1" x14ac:dyDescent="0.2">
      <c r="A91" s="247"/>
      <c r="B91" s="81" t="s">
        <v>3156</v>
      </c>
      <c r="C91" s="212" t="s">
        <v>3207</v>
      </c>
      <c r="D91" s="228">
        <v>0</v>
      </c>
      <c r="E91" s="72"/>
      <c r="F91" s="72"/>
      <c r="G91" s="72"/>
      <c r="H91" s="72"/>
      <c r="I91" s="72"/>
      <c r="J91" s="72"/>
      <c r="K91" s="72"/>
      <c r="L91" s="72"/>
      <c r="M91" s="72"/>
      <c r="N91" s="72"/>
      <c r="O91" s="72"/>
      <c r="P91" s="72"/>
      <c r="Q91" s="72"/>
      <c r="R91" s="72"/>
      <c r="S91" s="72"/>
      <c r="T91" s="72"/>
      <c r="U91" s="72"/>
    </row>
    <row r="92" spans="1:21" ht="12.75" customHeight="1" x14ac:dyDescent="0.2">
      <c r="A92" s="247" t="s">
        <v>2380</v>
      </c>
      <c r="B92" s="250" t="s">
        <v>3208</v>
      </c>
      <c r="C92" s="212" t="s">
        <v>3209</v>
      </c>
      <c r="D92" s="248">
        <f>SUM(D93:D96)</f>
        <v>0</v>
      </c>
      <c r="E92" s="72"/>
      <c r="F92" s="72"/>
      <c r="G92" s="72"/>
      <c r="H92" s="72"/>
      <c r="I92" s="72"/>
      <c r="J92" s="72"/>
      <c r="K92" s="72"/>
      <c r="L92" s="72"/>
      <c r="M92" s="72"/>
      <c r="N92" s="72"/>
      <c r="O92" s="72"/>
      <c r="P92" s="72"/>
      <c r="Q92" s="72"/>
      <c r="R92" s="72"/>
      <c r="S92" s="72"/>
      <c r="T92" s="72"/>
      <c r="U92" s="72"/>
    </row>
    <row r="93" spans="1:21" ht="12.75" customHeight="1" x14ac:dyDescent="0.2">
      <c r="A93" s="247"/>
      <c r="B93" s="81" t="s">
        <v>3150</v>
      </c>
      <c r="C93" s="212" t="s">
        <v>3210</v>
      </c>
      <c r="D93" s="228">
        <v>0</v>
      </c>
      <c r="E93" s="72"/>
      <c r="F93" s="72"/>
      <c r="G93" s="72"/>
      <c r="H93" s="72"/>
      <c r="I93" s="72"/>
      <c r="J93" s="72"/>
      <c r="K93" s="72"/>
      <c r="L93" s="72"/>
      <c r="M93" s="72"/>
      <c r="N93" s="72"/>
      <c r="O93" s="72"/>
      <c r="P93" s="72"/>
      <c r="Q93" s="72"/>
      <c r="R93" s="72"/>
      <c r="S93" s="72"/>
      <c r="T93" s="72"/>
      <c r="U93" s="72"/>
    </row>
    <row r="94" spans="1:21" ht="12.75" customHeight="1" x14ac:dyDescent="0.2">
      <c r="A94" s="247"/>
      <c r="B94" s="81" t="s">
        <v>3152</v>
      </c>
      <c r="C94" s="212" t="s">
        <v>3211</v>
      </c>
      <c r="D94" s="228">
        <v>0</v>
      </c>
      <c r="E94" s="72"/>
      <c r="F94" s="72"/>
      <c r="G94" s="72"/>
      <c r="H94" s="72"/>
      <c r="I94" s="72"/>
      <c r="J94" s="72"/>
      <c r="K94" s="72"/>
      <c r="L94" s="72"/>
      <c r="M94" s="72"/>
      <c r="N94" s="72"/>
      <c r="O94" s="72"/>
      <c r="P94" s="72"/>
      <c r="Q94" s="72"/>
      <c r="R94" s="72"/>
      <c r="S94" s="72"/>
      <c r="T94" s="72"/>
      <c r="U94" s="72"/>
    </row>
    <row r="95" spans="1:21" ht="12.75" customHeight="1" x14ac:dyDescent="0.2">
      <c r="A95" s="80"/>
      <c r="B95" s="81" t="s">
        <v>3154</v>
      </c>
      <c r="C95" s="212" t="s">
        <v>3212</v>
      </c>
      <c r="D95" s="228">
        <v>0</v>
      </c>
      <c r="E95" s="72"/>
      <c r="F95" s="72"/>
      <c r="G95" s="72"/>
      <c r="H95" s="72"/>
      <c r="I95" s="72"/>
      <c r="J95" s="72"/>
      <c r="K95" s="72"/>
      <c r="L95" s="72"/>
      <c r="M95" s="72"/>
      <c r="N95" s="72"/>
      <c r="O95" s="72"/>
      <c r="P95" s="72"/>
      <c r="Q95" s="72"/>
      <c r="R95" s="72"/>
      <c r="S95" s="72"/>
      <c r="T95" s="72"/>
      <c r="U95" s="72"/>
    </row>
    <row r="96" spans="1:21" ht="12.75" customHeight="1" x14ac:dyDescent="0.2">
      <c r="A96" s="80"/>
      <c r="B96" s="81" t="s">
        <v>3156</v>
      </c>
      <c r="C96" s="212" t="s">
        <v>3213</v>
      </c>
      <c r="D96" s="228">
        <v>0</v>
      </c>
      <c r="E96" s="72"/>
      <c r="F96" s="72"/>
      <c r="G96" s="72"/>
      <c r="H96" s="72"/>
      <c r="I96" s="72"/>
      <c r="J96" s="72"/>
      <c r="K96" s="72"/>
      <c r="L96" s="72"/>
      <c r="M96" s="72"/>
      <c r="N96" s="72"/>
      <c r="O96" s="72"/>
      <c r="P96" s="72"/>
      <c r="Q96" s="72"/>
      <c r="R96" s="72"/>
      <c r="S96" s="72"/>
      <c r="T96" s="72"/>
      <c r="U96" s="72"/>
    </row>
    <row r="97" spans="1:21" ht="36" customHeight="1" x14ac:dyDescent="0.2">
      <c r="A97" s="247" t="s">
        <v>3103</v>
      </c>
      <c r="B97" s="250" t="s">
        <v>3214</v>
      </c>
      <c r="C97" s="212" t="s">
        <v>3215</v>
      </c>
      <c r="D97" s="248">
        <f>SUM(D98:D102)</f>
        <v>0</v>
      </c>
      <c r="E97" s="72"/>
      <c r="F97" s="72"/>
      <c r="G97" s="72"/>
      <c r="H97" s="72"/>
      <c r="I97" s="72"/>
      <c r="J97" s="72"/>
      <c r="K97" s="72"/>
      <c r="L97" s="72"/>
      <c r="M97" s="72"/>
      <c r="N97" s="72"/>
      <c r="O97" s="72"/>
      <c r="P97" s="72"/>
      <c r="Q97" s="72"/>
      <c r="R97" s="72"/>
      <c r="S97" s="72"/>
      <c r="T97" s="72"/>
      <c r="U97" s="72"/>
    </row>
    <row r="98" spans="1:21" ht="12.75" customHeight="1" x14ac:dyDescent="0.2">
      <c r="A98" s="80" t="s">
        <v>3106</v>
      </c>
      <c r="B98" s="81" t="s">
        <v>3107</v>
      </c>
      <c r="C98" s="212" t="s">
        <v>3216</v>
      </c>
      <c r="D98" s="228">
        <v>0</v>
      </c>
      <c r="E98" s="72"/>
      <c r="F98" s="72"/>
      <c r="G98" s="72"/>
      <c r="H98" s="72"/>
      <c r="I98" s="72"/>
      <c r="J98" s="72"/>
      <c r="K98" s="72"/>
      <c r="L98" s="72"/>
      <c r="M98" s="72"/>
      <c r="N98" s="72"/>
      <c r="O98" s="72"/>
      <c r="P98" s="72"/>
      <c r="Q98" s="72"/>
      <c r="R98" s="72"/>
      <c r="S98" s="72"/>
      <c r="T98" s="72"/>
      <c r="U98" s="72"/>
    </row>
    <row r="99" spans="1:21" ht="12.75" customHeight="1" x14ac:dyDescent="0.2">
      <c r="A99" s="80" t="s">
        <v>3109</v>
      </c>
      <c r="B99" s="81" t="s">
        <v>2403</v>
      </c>
      <c r="C99" s="212" t="s">
        <v>3217</v>
      </c>
      <c r="D99" s="228">
        <v>0</v>
      </c>
      <c r="E99" s="72"/>
      <c r="F99" s="72"/>
      <c r="G99" s="72"/>
      <c r="H99" s="72"/>
      <c r="I99" s="72"/>
      <c r="J99" s="72"/>
      <c r="K99" s="72"/>
      <c r="L99" s="72"/>
      <c r="M99" s="72"/>
      <c r="N99" s="72"/>
      <c r="O99" s="72"/>
      <c r="P99" s="72"/>
      <c r="Q99" s="72"/>
      <c r="R99" s="72"/>
      <c r="S99" s="72"/>
      <c r="T99" s="72"/>
      <c r="U99" s="72"/>
    </row>
    <row r="100" spans="1:21" ht="12.75" customHeight="1" x14ac:dyDescent="0.2">
      <c r="A100" s="80" t="s">
        <v>3111</v>
      </c>
      <c r="B100" s="81" t="s">
        <v>2407</v>
      </c>
      <c r="C100" s="212" t="s">
        <v>3218</v>
      </c>
      <c r="D100" s="228">
        <v>0</v>
      </c>
      <c r="E100" s="72"/>
      <c r="F100" s="72"/>
      <c r="G100" s="72"/>
      <c r="H100" s="72"/>
      <c r="I100" s="72"/>
      <c r="J100" s="72"/>
      <c r="K100" s="72"/>
      <c r="L100" s="72"/>
      <c r="M100" s="72"/>
      <c r="N100" s="72"/>
      <c r="O100" s="72"/>
      <c r="P100" s="72"/>
      <c r="Q100" s="72"/>
      <c r="R100" s="72"/>
      <c r="S100" s="72"/>
      <c r="T100" s="72"/>
      <c r="U100" s="72"/>
    </row>
    <row r="101" spans="1:21" ht="24" customHeight="1" x14ac:dyDescent="0.2">
      <c r="A101" s="80" t="s">
        <v>3140</v>
      </c>
      <c r="B101" s="81" t="s">
        <v>3114</v>
      </c>
      <c r="C101" s="212" t="s">
        <v>3219</v>
      </c>
      <c r="D101" s="228">
        <v>0</v>
      </c>
      <c r="E101" s="72"/>
      <c r="F101" s="72"/>
      <c r="G101" s="72"/>
      <c r="H101" s="72"/>
      <c r="I101" s="72"/>
      <c r="J101" s="72"/>
      <c r="K101" s="72"/>
      <c r="L101" s="72"/>
      <c r="M101" s="72"/>
      <c r="N101" s="72"/>
      <c r="O101" s="72"/>
      <c r="P101" s="72"/>
      <c r="Q101" s="72"/>
      <c r="R101" s="72"/>
      <c r="S101" s="72"/>
      <c r="T101" s="72"/>
      <c r="U101" s="72"/>
    </row>
    <row r="102" spans="1:21" ht="24" customHeight="1" x14ac:dyDescent="0.2">
      <c r="A102" s="80" t="s">
        <v>3116</v>
      </c>
      <c r="B102" s="81" t="s">
        <v>3117</v>
      </c>
      <c r="C102" s="212" t="s">
        <v>3220</v>
      </c>
      <c r="D102" s="228">
        <v>0</v>
      </c>
      <c r="E102" s="72"/>
      <c r="F102" s="72"/>
      <c r="G102" s="72"/>
      <c r="H102" s="72"/>
      <c r="I102" s="72"/>
      <c r="J102" s="72"/>
      <c r="K102" s="72"/>
      <c r="L102" s="72"/>
      <c r="M102" s="72"/>
      <c r="N102" s="72"/>
      <c r="O102" s="72"/>
      <c r="P102" s="72"/>
      <c r="Q102" s="72"/>
      <c r="R102" s="72"/>
      <c r="S102" s="72"/>
      <c r="T102" s="72"/>
      <c r="U102" s="72"/>
    </row>
    <row r="103" spans="1:21" ht="16.5" customHeight="1" x14ac:dyDescent="0.2">
      <c r="A103" s="251" t="s">
        <v>2474</v>
      </c>
      <c r="B103" s="226" t="s">
        <v>3119</v>
      </c>
      <c r="C103" s="226" t="s">
        <v>3221</v>
      </c>
      <c r="D103" s="229">
        <v>0</v>
      </c>
      <c r="E103" s="249"/>
      <c r="F103" s="72"/>
      <c r="G103" s="72"/>
      <c r="H103" s="72"/>
      <c r="I103" s="72"/>
      <c r="J103" s="72"/>
      <c r="K103" s="72"/>
      <c r="L103" s="72"/>
      <c r="M103" s="72"/>
      <c r="N103" s="72"/>
      <c r="O103" s="72"/>
      <c r="P103" s="72"/>
      <c r="Q103" s="72"/>
      <c r="R103" s="72"/>
      <c r="S103" s="72"/>
      <c r="T103" s="72"/>
      <c r="U103" s="72"/>
    </row>
    <row r="104" spans="1:21" ht="24" customHeight="1" x14ac:dyDescent="0.2">
      <c r="A104" s="247"/>
      <c r="B104" s="226" t="s">
        <v>3222</v>
      </c>
      <c r="C104" s="212" t="s">
        <v>3223</v>
      </c>
      <c r="D104" s="248">
        <f>SUM(D105:D109)</f>
        <v>120502.28</v>
      </c>
      <c r="E104" s="249"/>
      <c r="F104" s="72"/>
      <c r="G104" s="72"/>
      <c r="H104" s="72"/>
      <c r="I104" s="72"/>
      <c r="J104" s="72"/>
      <c r="K104" s="72"/>
      <c r="L104" s="72"/>
      <c r="M104" s="72"/>
      <c r="N104" s="72"/>
      <c r="O104" s="72"/>
      <c r="P104" s="72"/>
      <c r="Q104" s="72"/>
      <c r="R104" s="72"/>
      <c r="S104" s="72"/>
      <c r="T104" s="72"/>
      <c r="U104" s="72"/>
    </row>
    <row r="105" spans="1:21" ht="12.75" customHeight="1" x14ac:dyDescent="0.2">
      <c r="A105" s="80"/>
      <c r="B105" s="81" t="s">
        <v>3088</v>
      </c>
      <c r="C105" s="212" t="s">
        <v>3224</v>
      </c>
      <c r="D105" s="228">
        <v>0</v>
      </c>
      <c r="E105" s="72"/>
      <c r="F105" s="72"/>
      <c r="G105" s="72"/>
      <c r="H105" s="72"/>
      <c r="I105" s="72"/>
      <c r="J105" s="72"/>
      <c r="K105" s="72"/>
      <c r="L105" s="72"/>
      <c r="M105" s="72"/>
      <c r="N105" s="72"/>
      <c r="O105" s="72"/>
      <c r="P105" s="72"/>
      <c r="Q105" s="72"/>
      <c r="R105" s="72"/>
      <c r="S105" s="72"/>
      <c r="T105" s="72"/>
      <c r="U105" s="72"/>
    </row>
    <row r="106" spans="1:21" ht="12.75" customHeight="1" x14ac:dyDescent="0.2">
      <c r="A106" s="80" t="s">
        <v>2342</v>
      </c>
      <c r="B106" s="81" t="s">
        <v>3068</v>
      </c>
      <c r="C106" s="212" t="s">
        <v>3225</v>
      </c>
      <c r="D106" s="228">
        <v>120502.28</v>
      </c>
      <c r="E106" s="72"/>
      <c r="F106" s="72"/>
      <c r="G106" s="72"/>
      <c r="H106" s="72"/>
      <c r="I106" s="72"/>
      <c r="J106" s="72"/>
      <c r="K106" s="72"/>
      <c r="L106" s="72"/>
      <c r="M106" s="72"/>
      <c r="N106" s="72"/>
      <c r="O106" s="72"/>
      <c r="P106" s="72"/>
      <c r="Q106" s="72"/>
      <c r="R106" s="72"/>
      <c r="S106" s="72"/>
      <c r="T106" s="72"/>
      <c r="U106" s="72"/>
    </row>
    <row r="107" spans="1:21" ht="12.75" customHeight="1" x14ac:dyDescent="0.2">
      <c r="A107" s="80" t="s">
        <v>2380</v>
      </c>
      <c r="B107" s="81" t="s">
        <v>3070</v>
      </c>
      <c r="C107" s="212" t="s">
        <v>3226</v>
      </c>
      <c r="D107" s="228">
        <v>0</v>
      </c>
      <c r="E107" s="72"/>
      <c r="F107" s="72"/>
      <c r="G107" s="72"/>
      <c r="H107" s="72"/>
      <c r="I107" s="72"/>
      <c r="J107" s="72"/>
      <c r="K107" s="72"/>
      <c r="L107" s="72"/>
      <c r="M107" s="72"/>
      <c r="N107" s="72"/>
      <c r="O107" s="72"/>
      <c r="P107" s="72"/>
      <c r="Q107" s="72"/>
      <c r="R107" s="72"/>
      <c r="S107" s="72"/>
      <c r="T107" s="72"/>
      <c r="U107" s="72"/>
    </row>
    <row r="108" spans="1:21" ht="12.75" customHeight="1" x14ac:dyDescent="0.2">
      <c r="A108" s="80" t="s">
        <v>3103</v>
      </c>
      <c r="B108" s="81" t="s">
        <v>3227</v>
      </c>
      <c r="C108" s="212" t="s">
        <v>3228</v>
      </c>
      <c r="D108" s="228">
        <v>0</v>
      </c>
      <c r="E108" s="72"/>
      <c r="F108" s="72"/>
      <c r="G108" s="72"/>
      <c r="H108" s="72"/>
      <c r="I108" s="72"/>
      <c r="J108" s="72"/>
      <c r="K108" s="72"/>
      <c r="L108" s="72"/>
      <c r="M108" s="72"/>
      <c r="N108" s="72"/>
      <c r="O108" s="72"/>
      <c r="P108" s="72"/>
      <c r="Q108" s="72"/>
      <c r="R108" s="72"/>
      <c r="S108" s="72"/>
      <c r="T108" s="72"/>
      <c r="U108" s="72"/>
    </row>
    <row r="109" spans="1:21" ht="12.75" customHeight="1" x14ac:dyDescent="0.2">
      <c r="A109" s="122" t="s">
        <v>2474</v>
      </c>
      <c r="B109" s="139" t="s">
        <v>3119</v>
      </c>
      <c r="C109" s="231" t="s">
        <v>3229</v>
      </c>
      <c r="D109" s="195">
        <v>0</v>
      </c>
      <c r="E109" s="249"/>
      <c r="F109" s="72"/>
      <c r="G109" s="72"/>
      <c r="H109" s="72"/>
      <c r="I109" s="72"/>
      <c r="J109" s="72"/>
      <c r="K109" s="72"/>
      <c r="L109" s="72"/>
      <c r="M109" s="72"/>
      <c r="N109" s="72"/>
      <c r="O109" s="72"/>
      <c r="P109" s="72"/>
      <c r="Q109" s="72"/>
      <c r="R109" s="72"/>
      <c r="S109" s="72"/>
      <c r="T109" s="72"/>
      <c r="U109" s="72"/>
    </row>
    <row r="110" spans="1:21" ht="15" customHeight="1" x14ac:dyDescent="0.2">
      <c r="A110" s="142"/>
      <c r="B110" s="142"/>
      <c r="C110" s="254"/>
      <c r="D110" s="72"/>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2"/>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234"/>
      <c r="B114" s="234"/>
      <c r="C114" s="25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234"/>
      <c r="B115" s="234"/>
      <c r="C115" s="25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234"/>
      <c r="B116" s="234"/>
      <c r="C116" s="25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234"/>
      <c r="B117" s="234"/>
      <c r="C117" s="25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234"/>
      <c r="B118" s="234"/>
      <c r="C118" s="25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234"/>
      <c r="B119" s="234"/>
      <c r="C119" s="25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234"/>
      <c r="B120" s="234"/>
      <c r="C120" s="25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234"/>
      <c r="B121" s="234"/>
      <c r="C121" s="25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234"/>
      <c r="B122" s="234"/>
      <c r="C122" s="25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234"/>
      <c r="B123" s="234"/>
      <c r="C123" s="25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234"/>
      <c r="B124" s="234"/>
      <c r="C124" s="25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234"/>
      <c r="B125" s="234"/>
      <c r="C125" s="25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234"/>
      <c r="B126" s="234"/>
      <c r="C126" s="25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234"/>
      <c r="B127" s="234"/>
      <c r="C127" s="25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234"/>
      <c r="B128" s="234"/>
      <c r="C128" s="25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234"/>
      <c r="B129" s="234"/>
      <c r="C129" s="25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234"/>
      <c r="B130" s="234"/>
      <c r="C130" s="25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234"/>
      <c r="B131" s="234"/>
      <c r="C131" s="25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234"/>
      <c r="B132" s="234"/>
      <c r="C132" s="25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234"/>
      <c r="B133" s="234"/>
      <c r="C133" s="25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234"/>
      <c r="B134" s="234"/>
      <c r="C134" s="25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234"/>
      <c r="B135" s="234"/>
      <c r="C135" s="25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234"/>
      <c r="B136" s="234"/>
      <c r="C136" s="25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234"/>
      <c r="B137" s="234"/>
      <c r="C137" s="25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234"/>
      <c r="B138" s="234"/>
      <c r="C138" s="25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234"/>
      <c r="B139" s="234"/>
      <c r="C139" s="25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234"/>
      <c r="B140" s="234"/>
      <c r="C140" s="25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234"/>
      <c r="B141" s="234"/>
      <c r="C141" s="25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234"/>
      <c r="B142" s="234"/>
      <c r="C142" s="25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234"/>
      <c r="B143" s="234"/>
      <c r="C143" s="25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234"/>
      <c r="B144" s="234"/>
      <c r="C144" s="25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234"/>
      <c r="B145" s="234"/>
      <c r="C145" s="25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234"/>
      <c r="B146" s="234"/>
      <c r="C146" s="25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234"/>
      <c r="B147" s="234"/>
      <c r="C147" s="25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234"/>
      <c r="B148" s="234"/>
      <c r="C148" s="25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234"/>
      <c r="B149" s="234"/>
      <c r="C149" s="25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234"/>
      <c r="B150" s="234"/>
      <c r="C150" s="25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234"/>
      <c r="B151" s="234"/>
      <c r="C151" s="25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234"/>
      <c r="B152" s="234"/>
      <c r="C152" s="25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234"/>
      <c r="B153" s="234"/>
      <c r="C153" s="25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234"/>
      <c r="B154" s="234"/>
      <c r="C154" s="25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234"/>
      <c r="B155" s="234"/>
      <c r="C155" s="25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234"/>
      <c r="B156" s="234"/>
      <c r="C156" s="25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234"/>
      <c r="B157" s="234"/>
      <c r="C157" s="25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234"/>
      <c r="B158" s="234"/>
      <c r="C158" s="25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234"/>
      <c r="B159" s="234"/>
      <c r="C159" s="25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234"/>
      <c r="B160" s="234"/>
      <c r="C160" s="25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234"/>
      <c r="B161" s="234"/>
      <c r="C161" s="25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234"/>
      <c r="B162" s="234"/>
      <c r="C162" s="25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234"/>
      <c r="B163" s="234"/>
      <c r="C163" s="25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234"/>
      <c r="B164" s="234"/>
      <c r="C164" s="25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234"/>
      <c r="B165" s="234"/>
      <c r="C165" s="25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234"/>
      <c r="B166" s="234"/>
      <c r="C166" s="25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234"/>
      <c r="B167" s="234"/>
      <c r="C167" s="25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234"/>
      <c r="B168" s="234"/>
      <c r="C168" s="25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234"/>
      <c r="B169" s="234"/>
      <c r="C169" s="25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234"/>
      <c r="B170" s="234"/>
      <c r="C170" s="25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234"/>
      <c r="B171" s="234"/>
      <c r="C171" s="25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234"/>
      <c r="B172" s="234"/>
      <c r="C172" s="25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234"/>
      <c r="B173" s="234"/>
      <c r="C173" s="25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234"/>
      <c r="B174" s="234"/>
      <c r="C174" s="25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234"/>
      <c r="B175" s="234"/>
      <c r="C175" s="25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234"/>
      <c r="B176" s="234"/>
      <c r="C176" s="25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234"/>
      <c r="B177" s="234"/>
      <c r="C177" s="25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234"/>
      <c r="B178" s="234"/>
      <c r="C178" s="25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234"/>
      <c r="B179" s="234"/>
      <c r="C179" s="25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234"/>
      <c r="B180" s="234"/>
      <c r="C180" s="25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234"/>
      <c r="B181" s="234"/>
      <c r="C181" s="25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234"/>
      <c r="B182" s="234"/>
      <c r="C182" s="25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234"/>
      <c r="B183" s="234"/>
      <c r="C183" s="25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234"/>
      <c r="B184" s="234"/>
      <c r="C184" s="25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234"/>
      <c r="B185" s="234"/>
      <c r="C185" s="25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234"/>
      <c r="B186" s="234"/>
      <c r="C186" s="25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234"/>
      <c r="B187" s="234"/>
      <c r="C187" s="25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234"/>
      <c r="B188" s="234"/>
      <c r="C188" s="25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234"/>
      <c r="B189" s="234"/>
      <c r="C189" s="25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234"/>
      <c r="B190" s="234"/>
      <c r="C190" s="25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234"/>
      <c r="B191" s="234"/>
      <c r="C191" s="25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234"/>
      <c r="B192" s="234"/>
      <c r="C192" s="25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234"/>
      <c r="B193" s="234"/>
      <c r="C193" s="25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234"/>
      <c r="B194" s="234"/>
      <c r="C194" s="25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234"/>
      <c r="B195" s="234"/>
      <c r="C195" s="25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234"/>
      <c r="B196" s="234"/>
      <c r="C196" s="25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234"/>
      <c r="B197" s="234"/>
      <c r="C197" s="25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234"/>
      <c r="B198" s="234"/>
      <c r="C198" s="25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234"/>
      <c r="B199" s="234"/>
      <c r="C199" s="25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234"/>
      <c r="B200" s="234"/>
      <c r="C200" s="25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234"/>
      <c r="B201" s="234"/>
      <c r="C201" s="25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234"/>
      <c r="B202" s="234"/>
      <c r="C202" s="25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234"/>
      <c r="B203" s="234"/>
      <c r="C203" s="25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234"/>
      <c r="B204" s="234"/>
      <c r="C204" s="25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234"/>
      <c r="B205" s="234"/>
      <c r="C205" s="25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234"/>
      <c r="B206" s="234"/>
      <c r="C206" s="25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234"/>
      <c r="B207" s="234"/>
      <c r="C207" s="25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234"/>
      <c r="B208" s="234"/>
      <c r="C208" s="25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234"/>
      <c r="B209" s="234"/>
      <c r="C209" s="25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234"/>
      <c r="B210" s="234"/>
      <c r="C210" s="25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234"/>
      <c r="B211" s="234"/>
      <c r="C211" s="25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234"/>
      <c r="B212" s="234"/>
      <c r="C212" s="25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234"/>
      <c r="B213" s="234"/>
      <c r="C213" s="25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234"/>
      <c r="B214" s="234"/>
      <c r="C214" s="25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234"/>
      <c r="B215" s="234"/>
      <c r="C215" s="25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234"/>
      <c r="B216" s="234"/>
      <c r="C216" s="25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234"/>
      <c r="B217" s="234"/>
      <c r="C217" s="25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234"/>
      <c r="B218" s="234"/>
      <c r="C218" s="25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234"/>
      <c r="B219" s="234"/>
      <c r="C219" s="25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234"/>
      <c r="B220" s="234"/>
      <c r="C220" s="25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234"/>
      <c r="B221" s="234"/>
      <c r="C221" s="25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234"/>
      <c r="B222" s="234"/>
      <c r="C222" s="25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234"/>
      <c r="B223" s="234"/>
      <c r="C223" s="25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234"/>
      <c r="B224" s="234"/>
      <c r="C224" s="25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234"/>
      <c r="B225" s="234"/>
      <c r="C225" s="25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234"/>
      <c r="B226" s="234"/>
      <c r="C226" s="25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234"/>
      <c r="B227" s="234"/>
      <c r="C227" s="25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234"/>
      <c r="B228" s="234"/>
      <c r="C228" s="25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234"/>
      <c r="B229" s="234"/>
      <c r="C229" s="25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234"/>
      <c r="B230" s="234"/>
      <c r="C230" s="25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234"/>
      <c r="B231" s="234"/>
      <c r="C231" s="25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234"/>
      <c r="B232" s="234"/>
      <c r="C232" s="25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234"/>
      <c r="B233" s="234"/>
      <c r="C233" s="25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234"/>
      <c r="B234" s="234"/>
      <c r="C234" s="25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234"/>
      <c r="B235" s="234"/>
      <c r="C235" s="25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234"/>
      <c r="B236" s="234"/>
      <c r="C236" s="25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234"/>
      <c r="B237" s="234"/>
      <c r="C237" s="25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234"/>
      <c r="B238" s="234"/>
      <c r="C238" s="25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234"/>
      <c r="B239" s="234"/>
      <c r="C239" s="25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234"/>
      <c r="B240" s="234"/>
      <c r="C240" s="25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234"/>
      <c r="B241" s="234"/>
      <c r="C241" s="25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234"/>
      <c r="B242" s="234"/>
      <c r="C242" s="25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234"/>
      <c r="B243" s="234"/>
      <c r="C243" s="25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234"/>
      <c r="B244" s="234"/>
      <c r="C244" s="25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234"/>
      <c r="B245" s="234"/>
      <c r="C245" s="25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234"/>
      <c r="B246" s="234"/>
      <c r="C246" s="25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234"/>
      <c r="B247" s="234"/>
      <c r="C247" s="25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234"/>
      <c r="B248" s="234"/>
      <c r="C248" s="25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234"/>
      <c r="B249" s="234"/>
      <c r="C249" s="25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234"/>
      <c r="B250" s="234"/>
      <c r="C250" s="25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234"/>
      <c r="B251" s="234"/>
      <c r="C251" s="25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234"/>
      <c r="B252" s="234"/>
      <c r="C252" s="25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234"/>
      <c r="B253" s="234"/>
      <c r="C253" s="25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234"/>
      <c r="B254" s="234"/>
      <c r="C254" s="25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234"/>
      <c r="B255" s="234"/>
      <c r="C255" s="25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234"/>
      <c r="B256" s="234"/>
      <c r="C256" s="25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234"/>
      <c r="B257" s="234"/>
      <c r="C257" s="25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234"/>
      <c r="B258" s="234"/>
      <c r="C258" s="25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234"/>
      <c r="B259" s="234"/>
      <c r="C259" s="25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234"/>
      <c r="B260" s="234"/>
      <c r="C260" s="25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234"/>
      <c r="B261" s="234"/>
      <c r="C261" s="25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234"/>
      <c r="B262" s="234"/>
      <c r="C262" s="25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234"/>
      <c r="B263" s="234"/>
      <c r="C263" s="25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234"/>
      <c r="B264" s="234"/>
      <c r="C264" s="25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234"/>
      <c r="B265" s="234"/>
      <c r="C265" s="25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234"/>
      <c r="B266" s="234"/>
      <c r="C266" s="25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234"/>
      <c r="B267" s="234"/>
      <c r="C267" s="25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234"/>
      <c r="B268" s="234"/>
      <c r="C268" s="25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234"/>
      <c r="B269" s="234"/>
      <c r="C269" s="25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234"/>
      <c r="B270" s="234"/>
      <c r="C270" s="25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234"/>
      <c r="B271" s="234"/>
      <c r="C271" s="25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234"/>
      <c r="B272" s="234"/>
      <c r="C272" s="25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234"/>
      <c r="B273" s="234"/>
      <c r="C273" s="25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234"/>
      <c r="B274" s="234"/>
      <c r="C274" s="25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234"/>
      <c r="B275" s="234"/>
      <c r="C275" s="25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234"/>
      <c r="B276" s="234"/>
      <c r="C276" s="25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234"/>
      <c r="B277" s="234"/>
      <c r="C277" s="25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234"/>
      <c r="B278" s="234"/>
      <c r="C278" s="25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234"/>
      <c r="B279" s="234"/>
      <c r="C279" s="25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234"/>
      <c r="B280" s="234"/>
      <c r="C280" s="25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234"/>
      <c r="B281" s="234"/>
      <c r="C281" s="25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234"/>
      <c r="B282" s="234"/>
      <c r="C282" s="25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234"/>
      <c r="B283" s="234"/>
      <c r="C283" s="25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234"/>
      <c r="B284" s="234"/>
      <c r="C284" s="25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234"/>
      <c r="B285" s="234"/>
      <c r="C285" s="25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234"/>
      <c r="B286" s="234"/>
      <c r="C286" s="25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234"/>
      <c r="B287" s="234"/>
      <c r="C287" s="25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234"/>
      <c r="B288" s="234"/>
      <c r="C288" s="25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234"/>
      <c r="B289" s="234"/>
      <c r="C289" s="25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234"/>
      <c r="B290" s="234"/>
      <c r="C290" s="25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234"/>
      <c r="B291" s="234"/>
      <c r="C291" s="25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234"/>
      <c r="B292" s="234"/>
      <c r="C292" s="25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234"/>
      <c r="B293" s="234"/>
      <c r="C293" s="25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234"/>
      <c r="B294" s="234"/>
      <c r="C294" s="25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234"/>
      <c r="B295" s="234"/>
      <c r="C295" s="25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234"/>
      <c r="B296" s="234"/>
      <c r="C296" s="25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234"/>
      <c r="B297" s="234"/>
      <c r="C297" s="25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234"/>
      <c r="B298" s="234"/>
      <c r="C298" s="25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234"/>
      <c r="B299" s="234"/>
      <c r="C299" s="25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234"/>
      <c r="B300" s="234"/>
      <c r="C300" s="25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234"/>
      <c r="B301" s="234"/>
      <c r="C301" s="25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234"/>
      <c r="B302" s="234"/>
      <c r="C302" s="25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234"/>
      <c r="B303" s="234"/>
      <c r="C303" s="256"/>
      <c r="D303" s="72"/>
      <c r="E303" s="72"/>
      <c r="F303" s="72"/>
      <c r="G303" s="72"/>
      <c r="H303" s="72"/>
      <c r="I303" s="72"/>
      <c r="J303" s="72"/>
      <c r="K303" s="72"/>
      <c r="L303" s="72"/>
      <c r="M303" s="72"/>
      <c r="N303" s="72"/>
      <c r="O303" s="72"/>
      <c r="P303" s="72"/>
      <c r="Q303" s="72"/>
      <c r="R303" s="72"/>
      <c r="S303" s="72"/>
      <c r="T303" s="72"/>
      <c r="U303" s="72"/>
    </row>
    <row r="304" spans="1:21" ht="12.75" customHeight="1" x14ac:dyDescent="0.2">
      <c r="A304" s="234"/>
      <c r="B304" s="234"/>
      <c r="C304" s="256"/>
      <c r="D304" s="72"/>
      <c r="E304" s="72"/>
      <c r="F304" s="72"/>
      <c r="G304" s="72"/>
      <c r="H304" s="72"/>
      <c r="I304" s="72"/>
      <c r="J304" s="72"/>
      <c r="K304" s="72"/>
      <c r="L304" s="72"/>
      <c r="M304" s="72"/>
      <c r="N304" s="72"/>
      <c r="O304" s="72"/>
      <c r="P304" s="72"/>
      <c r="Q304" s="72"/>
      <c r="R304" s="72"/>
      <c r="S304" s="72"/>
      <c r="T304" s="72"/>
      <c r="U304" s="72"/>
    </row>
    <row r="305" spans="1:21" ht="12.75" customHeight="1" x14ac:dyDescent="0.2">
      <c r="A305" s="234"/>
      <c r="B305" s="234"/>
      <c r="C305" s="256"/>
      <c r="D305" s="72"/>
      <c r="E305" s="72"/>
      <c r="F305" s="72"/>
      <c r="G305" s="72"/>
      <c r="H305" s="72"/>
      <c r="I305" s="72"/>
      <c r="J305" s="72"/>
      <c r="K305" s="72"/>
      <c r="L305" s="72"/>
      <c r="M305" s="72"/>
      <c r="N305" s="72"/>
      <c r="O305" s="72"/>
      <c r="P305" s="72"/>
      <c r="Q305" s="72"/>
      <c r="R305" s="72"/>
      <c r="S305" s="72"/>
      <c r="T305" s="72"/>
      <c r="U305" s="72"/>
    </row>
    <row r="306" spans="1:21" ht="12.75" customHeight="1" x14ac:dyDescent="0.2">
      <c r="A306" s="234"/>
      <c r="B306" s="234"/>
      <c r="C306" s="256"/>
      <c r="D306" s="72"/>
      <c r="E306" s="72"/>
      <c r="F306" s="72"/>
      <c r="G306" s="72"/>
      <c r="H306" s="72"/>
      <c r="I306" s="72"/>
      <c r="J306" s="72"/>
      <c r="K306" s="72"/>
      <c r="L306" s="72"/>
      <c r="M306" s="72"/>
      <c r="N306" s="72"/>
      <c r="O306" s="72"/>
      <c r="P306" s="72"/>
      <c r="Q306" s="72"/>
      <c r="R306" s="72"/>
      <c r="S306" s="72"/>
      <c r="T306" s="72"/>
      <c r="U306" s="72"/>
    </row>
    <row r="307" spans="1:21" ht="12.75" customHeight="1" x14ac:dyDescent="0.2">
      <c r="A307" s="234"/>
      <c r="B307" s="234"/>
      <c r="C307" s="256"/>
      <c r="D307" s="72"/>
      <c r="E307" s="72"/>
      <c r="F307" s="72"/>
      <c r="G307" s="72"/>
      <c r="H307" s="72"/>
      <c r="I307" s="72"/>
      <c r="J307" s="72"/>
      <c r="K307" s="72"/>
      <c r="L307" s="72"/>
      <c r="M307" s="72"/>
      <c r="N307" s="72"/>
      <c r="O307" s="72"/>
      <c r="P307" s="72"/>
      <c r="Q307" s="72"/>
      <c r="R307" s="72"/>
      <c r="S307" s="72"/>
      <c r="T307" s="72"/>
      <c r="U307" s="72"/>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4"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3082</v>
      </c>
      <c r="B1" s="356"/>
      <c r="C1" s="356"/>
      <c r="D1" s="356"/>
      <c r="E1" s="144" t="s">
        <v>3230</v>
      </c>
      <c r="F1" s="144"/>
      <c r="G1" s="144"/>
      <c r="H1" s="144"/>
      <c r="I1" s="144"/>
      <c r="J1" s="144"/>
      <c r="K1" s="144"/>
      <c r="L1" s="144"/>
      <c r="M1" s="144"/>
      <c r="N1" s="144"/>
      <c r="O1" s="144"/>
      <c r="P1" s="144"/>
    </row>
    <row r="2" spans="1:17"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Q2" s="259" t="s">
        <v>3239</v>
      </c>
    </row>
    <row r="3" spans="1:17" ht="29.25" customHeight="1" x14ac:dyDescent="0.2">
      <c r="A3" s="260" t="s">
        <v>3240</v>
      </c>
      <c r="B3" s="261" t="s">
        <v>3241</v>
      </c>
      <c r="C3" s="262" t="s">
        <v>3242</v>
      </c>
      <c r="D3" s="263"/>
      <c r="E3" s="264">
        <f>E4+E14+E23+E298+E341+E344+E346</f>
        <v>0</v>
      </c>
      <c r="F3" s="264">
        <f>F4+F14+F23+F298+F341+F344+F346</f>
        <v>3</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17466</v>
      </c>
      <c r="P3" s="144"/>
    </row>
    <row r="4" spans="1:17"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row>
    <row r="5" spans="1:17"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3260</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3264</v>
      </c>
      <c r="B23" s="358"/>
      <c r="C23" s="359"/>
      <c r="D23" s="263"/>
      <c r="E23" s="144">
        <f>SUM(E24:E297)</f>
        <v>0</v>
      </c>
      <c r="F23" s="144">
        <f>SUM(F24:F297)</f>
        <v>3</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Provjera</v>
      </c>
      <c r="C236" s="284" t="s">
        <v>3477</v>
      </c>
      <c r="D236" s="263"/>
      <c r="E236" s="144">
        <f t="shared" si="13"/>
        <v>0</v>
      </c>
      <c r="F236" s="144">
        <f t="shared" si="14"/>
        <v>1</v>
      </c>
      <c r="G236" s="144"/>
      <c r="H236" s="144"/>
      <c r="I236" s="144"/>
      <c r="J236" s="144"/>
      <c r="K236" s="144"/>
      <c r="L236" s="144">
        <f>IF(AND('PR-RAS'!D117&gt;0,SUM('PR-RAS'!D723:'PR-RAS'!D726)=0),1,0)</f>
        <v>1</v>
      </c>
      <c r="M236" s="144">
        <f>IF(AND('PR-RAS'!E117&gt;0,SUM('PR-RAS'!E723:'PR-RAS'!E726)=0),1,0)</f>
        <v>1</v>
      </c>
      <c r="N236" s="144"/>
      <c r="O236" s="144"/>
      <c r="P236" s="144"/>
    </row>
    <row r="237" spans="1:16"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O.K.</v>
      </c>
      <c r="C239" s="284" t="s">
        <v>3480</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row>
    <row r="240" spans="1:16"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O.K.</v>
      </c>
      <c r="C242" s="284" t="s">
        <v>3483</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70">
        <v>276</v>
      </c>
      <c r="B244" s="271" t="str">
        <f t="shared" si="12"/>
        <v>O.K.</v>
      </c>
      <c r="C244" s="284" t="s">
        <v>3485</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r:id="rId1"/>
  <headerFooter>
    <oddFooter>&amp;RStranica: &amp;P od &amp;N</oddFooter>
  </headerFooter>
  <colBreaks count="2" manualBreakCount="2">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69"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3584</v>
      </c>
      <c r="B1" s="366"/>
      <c r="C1" s="366"/>
    </row>
    <row r="2" spans="1:16" ht="33" customHeight="1" x14ac:dyDescent="0.2">
      <c r="A2" s="367" t="s">
        <v>3585</v>
      </c>
      <c r="B2" s="368"/>
      <c r="C2" s="365"/>
      <c r="D2" s="7"/>
      <c r="E2" s="7"/>
      <c r="F2" s="7"/>
      <c r="G2" s="7"/>
      <c r="H2" s="7"/>
      <c r="I2" s="7"/>
      <c r="J2" s="7"/>
      <c r="K2" s="7"/>
      <c r="L2" s="7"/>
      <c r="M2" s="7"/>
      <c r="N2" s="7"/>
      <c r="O2" s="7"/>
      <c r="P2" s="7"/>
    </row>
    <row r="3" spans="1:16" ht="18.75" customHeight="1" x14ac:dyDescent="0.2">
      <c r="A3" s="297" t="s">
        <v>3586</v>
      </c>
      <c r="B3" s="369" t="s">
        <v>3587</v>
      </c>
      <c r="C3" s="365"/>
      <c r="D3" s="7"/>
      <c r="E3" s="7"/>
      <c r="F3" s="7"/>
      <c r="G3" s="7"/>
      <c r="H3" s="7"/>
      <c r="I3" s="7"/>
      <c r="J3" s="7"/>
      <c r="K3" s="7"/>
      <c r="L3" s="7"/>
      <c r="M3" s="7"/>
      <c r="N3" s="7"/>
      <c r="O3" s="7"/>
      <c r="P3" s="7"/>
    </row>
    <row r="4" spans="1:16" ht="37.5" hidden="1" customHeight="1" x14ac:dyDescent="0.2">
      <c r="A4" s="298" t="s">
        <v>3588</v>
      </c>
      <c r="B4" s="364" t="s">
        <v>3589</v>
      </c>
      <c r="C4" s="365"/>
      <c r="D4" s="7"/>
      <c r="E4" s="7"/>
      <c r="F4" s="7"/>
      <c r="G4" s="7"/>
      <c r="H4" s="7"/>
      <c r="I4" s="7"/>
      <c r="J4" s="7"/>
      <c r="K4" s="7"/>
      <c r="L4" s="7"/>
      <c r="M4" s="7"/>
      <c r="N4" s="7"/>
      <c r="O4" s="7"/>
      <c r="P4" s="7"/>
    </row>
    <row r="5" spans="1:16" ht="48" hidden="1" customHeight="1" x14ac:dyDescent="0.2">
      <c r="A5" s="298" t="s">
        <v>3588</v>
      </c>
      <c r="B5" s="364" t="s">
        <v>3590</v>
      </c>
      <c r="C5" s="365"/>
      <c r="D5" s="7"/>
      <c r="E5" s="7"/>
      <c r="F5" s="7"/>
      <c r="G5" s="7"/>
      <c r="H5" s="7"/>
      <c r="I5" s="7"/>
      <c r="J5" s="7"/>
      <c r="K5" s="7"/>
      <c r="L5" s="7"/>
      <c r="M5" s="7"/>
      <c r="N5" s="7"/>
      <c r="O5" s="7"/>
      <c r="P5" s="7"/>
    </row>
    <row r="6" spans="1:16" ht="59.25" hidden="1" customHeight="1" x14ac:dyDescent="0.2">
      <c r="A6" s="298" t="s">
        <v>3588</v>
      </c>
      <c r="B6" s="364" t="s">
        <v>3591</v>
      </c>
      <c r="C6" s="365"/>
      <c r="D6" s="7"/>
      <c r="E6" s="7"/>
      <c r="F6" s="7"/>
      <c r="G6" s="7"/>
      <c r="H6" s="7"/>
      <c r="I6" s="7"/>
      <c r="J6" s="7"/>
      <c r="K6" s="7"/>
      <c r="L6" s="7"/>
      <c r="M6" s="7"/>
      <c r="N6" s="7"/>
      <c r="O6" s="7"/>
      <c r="P6" s="7"/>
    </row>
    <row r="7" spans="1:16" ht="48" hidden="1" customHeight="1" x14ac:dyDescent="0.2">
      <c r="A7" s="298" t="s">
        <v>3592</v>
      </c>
      <c r="B7" s="364" t="s">
        <v>3593</v>
      </c>
      <c r="C7" s="365"/>
      <c r="D7" s="7"/>
      <c r="E7" s="7"/>
      <c r="F7" s="7"/>
      <c r="G7" s="7"/>
      <c r="H7" s="7"/>
      <c r="I7" s="7"/>
      <c r="J7" s="7"/>
      <c r="K7" s="7"/>
      <c r="L7" s="7"/>
      <c r="M7" s="7"/>
      <c r="N7" s="7"/>
      <c r="O7" s="7"/>
      <c r="P7" s="7"/>
    </row>
    <row r="8" spans="1:16" ht="41.25" hidden="1" customHeight="1" x14ac:dyDescent="0.2">
      <c r="A8" s="298" t="s">
        <v>3594</v>
      </c>
      <c r="B8" s="364" t="s">
        <v>3595</v>
      </c>
      <c r="C8" s="365"/>
      <c r="D8" s="7"/>
      <c r="E8" s="7"/>
      <c r="F8" s="7"/>
      <c r="G8" s="7"/>
      <c r="H8" s="7"/>
      <c r="I8" s="7"/>
      <c r="J8" s="7"/>
      <c r="K8" s="7"/>
      <c r="L8" s="7"/>
      <c r="M8" s="7"/>
      <c r="N8" s="7"/>
      <c r="O8" s="7"/>
      <c r="P8" s="7"/>
    </row>
    <row r="9" spans="1:16" ht="59.25" hidden="1" customHeight="1" x14ac:dyDescent="0.2">
      <c r="A9" s="298" t="s">
        <v>3596</v>
      </c>
      <c r="B9" s="364" t="s">
        <v>3597</v>
      </c>
      <c r="C9" s="365"/>
      <c r="D9" s="7"/>
      <c r="E9" s="7"/>
      <c r="F9" s="7"/>
      <c r="G9" s="7"/>
      <c r="H9" s="7"/>
      <c r="I9" s="7"/>
      <c r="J9" s="7"/>
      <c r="K9" s="7"/>
      <c r="L9" s="7"/>
      <c r="M9" s="7"/>
      <c r="N9" s="7"/>
      <c r="O9" s="7"/>
      <c r="P9" s="7"/>
    </row>
    <row r="10" spans="1:16" ht="61.5" hidden="1" customHeight="1" x14ac:dyDescent="0.2">
      <c r="A10" s="298" t="s">
        <v>3596</v>
      </c>
      <c r="B10" s="364" t="s">
        <v>3598</v>
      </c>
      <c r="C10" s="365"/>
      <c r="D10" s="7"/>
      <c r="E10" s="7"/>
      <c r="F10" s="7"/>
      <c r="G10" s="7"/>
      <c r="H10" s="7"/>
      <c r="I10" s="7"/>
      <c r="J10" s="7"/>
      <c r="K10" s="7"/>
      <c r="L10" s="7"/>
      <c r="M10" s="7"/>
      <c r="N10" s="7"/>
      <c r="O10" s="7"/>
      <c r="P10" s="7"/>
    </row>
    <row r="11" spans="1:16" ht="43.5" hidden="1" customHeight="1" x14ac:dyDescent="0.2">
      <c r="A11" s="298" t="s">
        <v>3596</v>
      </c>
      <c r="B11" s="364" t="s">
        <v>3599</v>
      </c>
      <c r="C11" s="365"/>
      <c r="D11" s="7"/>
      <c r="E11" s="7"/>
      <c r="F11" s="7"/>
      <c r="G11" s="7"/>
      <c r="H11" s="7"/>
      <c r="I11" s="7"/>
      <c r="J11" s="7"/>
      <c r="K11" s="7"/>
      <c r="L11" s="7"/>
      <c r="M11" s="7"/>
      <c r="N11" s="7"/>
      <c r="O11" s="7"/>
      <c r="P11" s="7"/>
    </row>
    <row r="12" spans="1:16" ht="27.75" hidden="1" customHeight="1" x14ac:dyDescent="0.2">
      <c r="A12" s="298" t="s">
        <v>3600</v>
      </c>
      <c r="B12" s="364" t="s">
        <v>3601</v>
      </c>
      <c r="C12" s="365"/>
      <c r="D12" s="7"/>
      <c r="E12" s="7"/>
      <c r="F12" s="7"/>
      <c r="G12" s="7"/>
      <c r="H12" s="7"/>
      <c r="I12" s="7"/>
      <c r="J12" s="7"/>
      <c r="K12" s="7"/>
      <c r="L12" s="7"/>
      <c r="M12" s="7"/>
      <c r="N12" s="7"/>
      <c r="O12" s="7"/>
      <c r="P12" s="7"/>
    </row>
    <row r="13" spans="1:16" ht="27.75" hidden="1" customHeight="1" x14ac:dyDescent="0.2">
      <c r="A13" s="298" t="s">
        <v>3602</v>
      </c>
      <c r="B13" s="364" t="s">
        <v>3603</v>
      </c>
      <c r="C13" s="365"/>
      <c r="D13" s="7"/>
      <c r="E13" s="7"/>
      <c r="F13" s="7"/>
      <c r="G13" s="7"/>
      <c r="H13" s="7"/>
      <c r="I13" s="7"/>
      <c r="J13" s="7"/>
      <c r="K13" s="7"/>
      <c r="L13" s="7"/>
      <c r="M13" s="7"/>
      <c r="N13" s="7"/>
      <c r="O13" s="7"/>
      <c r="P13" s="7"/>
    </row>
    <row r="14" spans="1:16" ht="45.75" hidden="1" customHeight="1" x14ac:dyDescent="0.2">
      <c r="A14" s="298" t="s">
        <v>3604</v>
      </c>
      <c r="B14" s="364" t="s">
        <v>3605</v>
      </c>
      <c r="C14" s="365"/>
      <c r="D14" s="7"/>
      <c r="E14" s="7"/>
      <c r="F14" s="7"/>
      <c r="G14" s="7"/>
      <c r="H14" s="7"/>
      <c r="I14" s="7"/>
      <c r="J14" s="7"/>
      <c r="K14" s="7"/>
      <c r="L14" s="7"/>
      <c r="M14" s="7"/>
      <c r="N14" s="7"/>
      <c r="O14" s="7"/>
      <c r="P14" s="7"/>
    </row>
    <row r="15" spans="1:16" ht="45.75" hidden="1" customHeight="1" x14ac:dyDescent="0.2">
      <c r="A15" s="298" t="s">
        <v>3606</v>
      </c>
      <c r="B15" s="364" t="s">
        <v>3607</v>
      </c>
      <c r="C15" s="365"/>
      <c r="D15" s="7"/>
      <c r="E15" s="7"/>
      <c r="F15" s="7"/>
      <c r="G15" s="7"/>
      <c r="H15" s="7"/>
      <c r="I15" s="7"/>
      <c r="J15" s="7"/>
      <c r="K15" s="7"/>
      <c r="L15" s="7"/>
      <c r="M15" s="7"/>
      <c r="N15" s="7"/>
      <c r="O15" s="7"/>
      <c r="P15" s="7"/>
    </row>
    <row r="16" spans="1:16" ht="51" hidden="1" customHeight="1" x14ac:dyDescent="0.2">
      <c r="A16" s="298" t="s">
        <v>3608</v>
      </c>
      <c r="B16" s="364" t="s">
        <v>3609</v>
      </c>
      <c r="C16" s="365"/>
      <c r="D16" s="7"/>
      <c r="E16" s="7"/>
      <c r="F16" s="7"/>
      <c r="G16" s="7"/>
      <c r="H16" s="7"/>
      <c r="I16" s="7"/>
      <c r="J16" s="7"/>
      <c r="K16" s="7"/>
      <c r="L16" s="7"/>
      <c r="M16" s="7"/>
      <c r="N16" s="7"/>
      <c r="O16" s="7"/>
      <c r="P16" s="7"/>
    </row>
    <row r="17" spans="1:16" ht="27.75" hidden="1" customHeight="1" x14ac:dyDescent="0.2">
      <c r="A17" s="298" t="s">
        <v>3610</v>
      </c>
      <c r="B17" s="364" t="s">
        <v>3611</v>
      </c>
      <c r="C17" s="365"/>
      <c r="D17" s="7"/>
      <c r="E17" s="7"/>
      <c r="F17" s="7"/>
      <c r="G17" s="7"/>
      <c r="H17" s="7"/>
      <c r="I17" s="7"/>
      <c r="J17" s="7"/>
      <c r="K17" s="7"/>
      <c r="L17" s="7"/>
      <c r="M17" s="7"/>
      <c r="N17" s="7"/>
      <c r="O17" s="7"/>
      <c r="P17" s="7"/>
    </row>
    <row r="18" spans="1:16" ht="27.75" hidden="1" customHeight="1" x14ac:dyDescent="0.2">
      <c r="A18" s="298" t="s">
        <v>3612</v>
      </c>
      <c r="B18" s="364" t="s">
        <v>3613</v>
      </c>
      <c r="C18" s="365"/>
      <c r="D18" s="7"/>
      <c r="E18" s="7"/>
      <c r="F18" s="7"/>
      <c r="G18" s="7"/>
      <c r="H18" s="7"/>
      <c r="I18" s="7"/>
      <c r="J18" s="7"/>
      <c r="K18" s="7"/>
      <c r="L18" s="7"/>
      <c r="M18" s="7"/>
      <c r="N18" s="7"/>
      <c r="O18" s="7"/>
      <c r="P18" s="7"/>
    </row>
    <row r="19" spans="1:16" ht="45" hidden="1" customHeight="1" x14ac:dyDescent="0.2">
      <c r="A19" s="298" t="s">
        <v>3612</v>
      </c>
      <c r="B19" s="364" t="s">
        <v>3614</v>
      </c>
      <c r="C19" s="365"/>
      <c r="D19" s="7"/>
      <c r="E19" s="7"/>
      <c r="F19" s="7"/>
      <c r="G19" s="7"/>
      <c r="H19" s="7"/>
      <c r="I19" s="7"/>
      <c r="J19" s="7"/>
      <c r="K19" s="7"/>
      <c r="L19" s="7"/>
      <c r="M19" s="7"/>
      <c r="N19" s="7"/>
      <c r="O19" s="7"/>
      <c r="P19" s="7"/>
    </row>
    <row r="20" spans="1:16" ht="45" hidden="1" customHeight="1" x14ac:dyDescent="0.2">
      <c r="A20" s="298" t="s">
        <v>3615</v>
      </c>
      <c r="B20" s="364" t="s">
        <v>3616</v>
      </c>
      <c r="C20" s="365"/>
      <c r="D20" s="7"/>
      <c r="E20" s="7"/>
      <c r="F20" s="7"/>
      <c r="G20" s="7"/>
      <c r="H20" s="7"/>
      <c r="I20" s="7"/>
      <c r="J20" s="7"/>
      <c r="K20" s="7"/>
      <c r="L20" s="7"/>
      <c r="M20" s="7"/>
      <c r="N20" s="7"/>
      <c r="O20" s="7"/>
      <c r="P20" s="7"/>
    </row>
    <row r="21" spans="1:16" ht="30" hidden="1" customHeight="1" x14ac:dyDescent="0.2">
      <c r="A21" s="298" t="s">
        <v>3617</v>
      </c>
      <c r="B21" s="364" t="s">
        <v>3618</v>
      </c>
      <c r="C21" s="365"/>
      <c r="D21" s="7"/>
      <c r="E21" s="7"/>
      <c r="F21" s="7"/>
      <c r="G21" s="7"/>
      <c r="H21" s="7"/>
      <c r="I21" s="7"/>
      <c r="J21" s="7"/>
      <c r="K21" s="7"/>
      <c r="L21" s="7"/>
      <c r="M21" s="7"/>
      <c r="N21" s="7"/>
      <c r="O21" s="7"/>
      <c r="P21" s="7"/>
    </row>
    <row r="22" spans="1:16" ht="30" hidden="1" customHeight="1" x14ac:dyDescent="0.2">
      <c r="A22" s="298" t="s">
        <v>3619</v>
      </c>
      <c r="B22" s="364" t="s">
        <v>3620</v>
      </c>
      <c r="C22" s="365"/>
      <c r="D22" s="7"/>
      <c r="E22" s="7"/>
      <c r="F22" s="7"/>
      <c r="G22" s="7"/>
      <c r="H22" s="7"/>
      <c r="I22" s="7"/>
      <c r="J22" s="7"/>
      <c r="K22" s="7"/>
      <c r="L22" s="7"/>
      <c r="M22" s="7"/>
      <c r="N22" s="7"/>
      <c r="O22" s="7"/>
      <c r="P22" s="7"/>
    </row>
    <row r="23" spans="1:16" ht="30" hidden="1" customHeight="1" x14ac:dyDescent="0.2">
      <c r="A23" s="298" t="s">
        <v>3621</v>
      </c>
      <c r="B23" s="364" t="s">
        <v>3622</v>
      </c>
      <c r="C23" s="365"/>
      <c r="D23" s="7"/>
      <c r="E23" s="7"/>
      <c r="F23" s="7"/>
      <c r="G23" s="7"/>
      <c r="H23" s="7"/>
      <c r="I23" s="7"/>
      <c r="J23" s="7"/>
      <c r="K23" s="7"/>
      <c r="L23" s="7"/>
      <c r="M23" s="7"/>
      <c r="N23" s="7"/>
      <c r="O23" s="7"/>
      <c r="P23" s="7"/>
    </row>
    <row r="24" spans="1:16" ht="30" hidden="1" customHeight="1" x14ac:dyDescent="0.2">
      <c r="A24" s="298" t="s">
        <v>3623</v>
      </c>
      <c r="B24" s="364" t="s">
        <v>3624</v>
      </c>
      <c r="C24" s="365"/>
      <c r="D24" s="7"/>
      <c r="E24" s="7"/>
      <c r="F24" s="7"/>
      <c r="G24" s="7"/>
      <c r="H24" s="7"/>
      <c r="I24" s="7"/>
      <c r="J24" s="7"/>
      <c r="K24" s="7"/>
      <c r="L24" s="7"/>
      <c r="M24" s="7"/>
      <c r="N24" s="7"/>
      <c r="O24" s="7"/>
      <c r="P24" s="7"/>
    </row>
    <row r="25" spans="1:16" ht="30" hidden="1" customHeight="1" x14ac:dyDescent="0.2">
      <c r="A25" s="298" t="s">
        <v>3625</v>
      </c>
      <c r="B25" s="364" t="s">
        <v>3626</v>
      </c>
      <c r="C25" s="365"/>
      <c r="D25" s="7"/>
      <c r="E25" s="7"/>
      <c r="F25" s="7"/>
      <c r="G25" s="7"/>
      <c r="H25" s="7"/>
      <c r="I25" s="7"/>
      <c r="J25" s="7"/>
      <c r="K25" s="7"/>
      <c r="L25" s="7"/>
      <c r="M25" s="7"/>
      <c r="N25" s="7"/>
      <c r="O25" s="7"/>
      <c r="P25" s="7"/>
    </row>
    <row r="26" spans="1:16" ht="30" hidden="1" customHeight="1" x14ac:dyDescent="0.2">
      <c r="A26" s="298" t="s">
        <v>3627</v>
      </c>
      <c r="B26" s="364" t="s">
        <v>3628</v>
      </c>
      <c r="C26" s="365"/>
      <c r="D26" s="7"/>
      <c r="E26" s="7"/>
      <c r="F26" s="7"/>
      <c r="G26" s="7"/>
      <c r="H26" s="7"/>
      <c r="I26" s="7"/>
      <c r="J26" s="7"/>
      <c r="K26" s="7"/>
      <c r="L26" s="7"/>
      <c r="M26" s="7"/>
      <c r="N26" s="7"/>
      <c r="O26" s="7"/>
      <c r="P26" s="7"/>
    </row>
    <row r="27" spans="1:16" ht="70.5" hidden="1" customHeight="1" x14ac:dyDescent="0.2">
      <c r="A27" s="298" t="s">
        <v>3629</v>
      </c>
      <c r="B27" s="364" t="s">
        <v>3630</v>
      </c>
      <c r="C27" s="365"/>
      <c r="D27" s="7"/>
      <c r="E27" s="7"/>
      <c r="F27" s="7"/>
      <c r="G27" s="7"/>
      <c r="H27" s="7"/>
      <c r="I27" s="7"/>
      <c r="J27" s="7"/>
      <c r="K27" s="7"/>
      <c r="L27" s="7"/>
      <c r="M27" s="7"/>
      <c r="N27" s="7"/>
      <c r="O27" s="7"/>
      <c r="P27" s="7"/>
    </row>
    <row r="28" spans="1:16" ht="48" hidden="1" customHeight="1" x14ac:dyDescent="0.2">
      <c r="A28" s="298" t="s">
        <v>3631</v>
      </c>
      <c r="B28" s="364" t="s">
        <v>3632</v>
      </c>
      <c r="C28" s="365"/>
      <c r="D28" s="7"/>
      <c r="E28" s="7"/>
      <c r="F28" s="7"/>
      <c r="G28" s="7"/>
      <c r="H28" s="7"/>
      <c r="I28" s="7"/>
      <c r="J28" s="7"/>
      <c r="K28" s="7"/>
      <c r="L28" s="7"/>
      <c r="M28" s="7"/>
      <c r="N28" s="7"/>
      <c r="O28" s="7"/>
      <c r="P28" s="7"/>
    </row>
    <row r="29" spans="1:16" ht="100.5" hidden="1" customHeight="1" x14ac:dyDescent="0.2">
      <c r="A29" s="298" t="s">
        <v>3633</v>
      </c>
      <c r="B29" s="364" t="s">
        <v>3634</v>
      </c>
      <c r="C29" s="365"/>
      <c r="D29" s="7"/>
      <c r="E29" s="7"/>
      <c r="F29" s="7"/>
      <c r="G29" s="7"/>
      <c r="H29" s="7"/>
      <c r="I29" s="7"/>
      <c r="J29" s="7"/>
      <c r="K29" s="7"/>
      <c r="L29" s="7"/>
      <c r="M29" s="7"/>
      <c r="N29" s="7"/>
      <c r="O29" s="7"/>
      <c r="P29" s="7"/>
    </row>
    <row r="30" spans="1:16" ht="45" hidden="1" customHeight="1" x14ac:dyDescent="0.2">
      <c r="A30" s="298" t="s">
        <v>3635</v>
      </c>
      <c r="B30" s="364" t="s">
        <v>3636</v>
      </c>
      <c r="C30" s="365"/>
      <c r="D30" s="7"/>
      <c r="E30" s="7"/>
      <c r="F30" s="7"/>
      <c r="G30" s="7"/>
      <c r="H30" s="7"/>
      <c r="I30" s="7"/>
      <c r="J30" s="7"/>
      <c r="K30" s="7"/>
      <c r="L30" s="7"/>
      <c r="M30" s="7"/>
      <c r="N30" s="7"/>
      <c r="O30" s="7"/>
      <c r="P30" s="7"/>
    </row>
    <row r="31" spans="1:16" ht="45" hidden="1" customHeight="1" x14ac:dyDescent="0.2">
      <c r="A31" s="298" t="s">
        <v>3637</v>
      </c>
      <c r="B31" s="364" t="s">
        <v>3638</v>
      </c>
      <c r="C31" s="365"/>
      <c r="D31" s="7"/>
      <c r="E31" s="7"/>
      <c r="F31" s="7"/>
      <c r="G31" s="7"/>
      <c r="H31" s="7"/>
      <c r="I31" s="7"/>
      <c r="J31" s="7"/>
      <c r="K31" s="7"/>
      <c r="L31" s="7"/>
      <c r="M31" s="7"/>
      <c r="N31" s="7"/>
      <c r="O31" s="7"/>
      <c r="P31" s="7"/>
    </row>
    <row r="32" spans="1:16" ht="45" hidden="1" customHeight="1" x14ac:dyDescent="0.2">
      <c r="A32" s="298" t="s">
        <v>3639</v>
      </c>
      <c r="B32" s="364" t="s">
        <v>3640</v>
      </c>
      <c r="C32" s="365"/>
      <c r="D32" s="7"/>
      <c r="E32" s="7"/>
      <c r="F32" s="7"/>
      <c r="G32" s="7"/>
      <c r="H32" s="7"/>
      <c r="I32" s="7"/>
      <c r="J32" s="7"/>
      <c r="K32" s="7"/>
      <c r="L32" s="7"/>
      <c r="M32" s="7"/>
      <c r="N32" s="7"/>
      <c r="O32" s="7"/>
      <c r="P32" s="7"/>
    </row>
    <row r="33" spans="1:16" ht="72" hidden="1" customHeight="1" x14ac:dyDescent="0.2">
      <c r="A33" s="298" t="s">
        <v>3641</v>
      </c>
      <c r="B33" s="364" t="s">
        <v>3642</v>
      </c>
      <c r="C33" s="365"/>
      <c r="D33" s="7"/>
      <c r="E33" s="7"/>
      <c r="F33" s="7"/>
      <c r="G33" s="7"/>
      <c r="H33" s="7"/>
      <c r="I33" s="7"/>
      <c r="J33" s="7"/>
      <c r="K33" s="7"/>
      <c r="L33" s="7"/>
      <c r="M33" s="7"/>
      <c r="N33" s="7"/>
      <c r="O33" s="7"/>
      <c r="P33" s="7"/>
    </row>
    <row r="34" spans="1:16" ht="79.5" hidden="1" customHeight="1" x14ac:dyDescent="0.2">
      <c r="A34" s="298" t="s">
        <v>3643</v>
      </c>
      <c r="B34" s="364" t="s">
        <v>3644</v>
      </c>
      <c r="C34" s="365"/>
      <c r="D34" s="7"/>
      <c r="E34" s="7"/>
      <c r="F34" s="7"/>
      <c r="G34" s="7"/>
      <c r="H34" s="7"/>
      <c r="I34" s="7"/>
      <c r="J34" s="7"/>
      <c r="K34" s="7"/>
      <c r="L34" s="7"/>
      <c r="M34" s="7"/>
      <c r="N34" s="7"/>
      <c r="O34" s="7"/>
      <c r="P34" s="7"/>
    </row>
    <row r="35" spans="1:16" ht="70.5" hidden="1" customHeight="1" x14ac:dyDescent="0.2">
      <c r="A35" s="298" t="s">
        <v>3645</v>
      </c>
      <c r="B35" s="364" t="s">
        <v>3646</v>
      </c>
      <c r="C35" s="365"/>
      <c r="D35" s="7"/>
      <c r="E35" s="7"/>
      <c r="F35" s="7"/>
      <c r="G35" s="7"/>
      <c r="H35" s="7"/>
      <c r="I35" s="7"/>
      <c r="J35" s="7"/>
      <c r="K35" s="7"/>
      <c r="L35" s="7"/>
      <c r="M35" s="7"/>
      <c r="N35" s="7"/>
      <c r="O35" s="7"/>
      <c r="P35" s="7"/>
    </row>
    <row r="36" spans="1:16" ht="45.75" hidden="1" customHeight="1" x14ac:dyDescent="0.2">
      <c r="A36" s="298" t="s">
        <v>3647</v>
      </c>
      <c r="B36" s="364" t="s">
        <v>3648</v>
      </c>
      <c r="C36" s="365"/>
      <c r="D36" s="7"/>
      <c r="E36" s="7"/>
      <c r="F36" s="7"/>
      <c r="G36" s="7"/>
      <c r="H36" s="7"/>
      <c r="I36" s="7"/>
      <c r="J36" s="7"/>
      <c r="K36" s="7"/>
      <c r="L36" s="7"/>
      <c r="M36" s="7"/>
      <c r="N36" s="7"/>
      <c r="O36" s="7"/>
      <c r="P36" s="7"/>
    </row>
    <row r="37" spans="1:16" ht="54.75" hidden="1" customHeight="1" x14ac:dyDescent="0.2">
      <c r="A37" s="298" t="s">
        <v>3649</v>
      </c>
      <c r="B37" s="364" t="s">
        <v>3650</v>
      </c>
      <c r="C37" s="365"/>
      <c r="D37" s="7"/>
      <c r="E37" s="7"/>
      <c r="F37" s="7"/>
      <c r="G37" s="7"/>
      <c r="H37" s="7"/>
      <c r="I37" s="7"/>
      <c r="J37" s="7"/>
      <c r="K37" s="7"/>
      <c r="L37" s="7"/>
      <c r="M37" s="7"/>
      <c r="N37" s="7"/>
      <c r="O37" s="7"/>
      <c r="P37" s="7"/>
    </row>
    <row r="38" spans="1:16" ht="37.5" hidden="1" customHeight="1" x14ac:dyDescent="0.2">
      <c r="A38" s="298" t="s">
        <v>3651</v>
      </c>
      <c r="B38" s="364" t="s">
        <v>3652</v>
      </c>
      <c r="C38" s="365"/>
      <c r="D38" s="7"/>
      <c r="E38" s="7"/>
      <c r="F38" s="7"/>
      <c r="G38" s="7"/>
      <c r="H38" s="7"/>
      <c r="I38" s="7"/>
      <c r="J38" s="7"/>
      <c r="K38" s="7"/>
      <c r="L38" s="7"/>
      <c r="M38" s="7"/>
      <c r="N38" s="7"/>
      <c r="O38" s="7"/>
      <c r="P38" s="7"/>
    </row>
    <row r="39" spans="1:16" ht="61.5" hidden="1" customHeight="1" x14ac:dyDescent="0.2">
      <c r="A39" s="298" t="s">
        <v>3653</v>
      </c>
      <c r="B39" s="364" t="s">
        <v>3654</v>
      </c>
      <c r="C39" s="365"/>
      <c r="D39" s="7"/>
      <c r="E39" s="7"/>
      <c r="F39" s="7"/>
      <c r="G39" s="7"/>
      <c r="H39" s="7"/>
      <c r="I39" s="7"/>
      <c r="J39" s="7"/>
      <c r="K39" s="7"/>
      <c r="L39" s="7"/>
      <c r="M39" s="7"/>
      <c r="N39" s="7"/>
      <c r="O39" s="7"/>
      <c r="P39" s="7"/>
    </row>
    <row r="40" spans="1:16" ht="53.25" hidden="1" customHeight="1" x14ac:dyDescent="0.2">
      <c r="A40" s="298" t="s">
        <v>3655</v>
      </c>
      <c r="B40" s="364" t="s">
        <v>3656</v>
      </c>
      <c r="C40" s="365"/>
      <c r="D40" s="7"/>
      <c r="E40" s="7"/>
      <c r="F40" s="7"/>
      <c r="G40" s="7"/>
      <c r="H40" s="7"/>
      <c r="I40" s="7"/>
      <c r="J40" s="7"/>
      <c r="K40" s="7"/>
      <c r="L40" s="7"/>
      <c r="M40" s="7"/>
      <c r="N40" s="7"/>
      <c r="O40" s="7"/>
      <c r="P40" s="7"/>
    </row>
    <row r="41" spans="1:16" ht="73.5" hidden="1" customHeight="1" x14ac:dyDescent="0.2">
      <c r="A41" s="298" t="s">
        <v>3657</v>
      </c>
      <c r="B41" s="364" t="s">
        <v>3658</v>
      </c>
      <c r="C41" s="365"/>
      <c r="D41" s="7"/>
      <c r="E41" s="7"/>
      <c r="F41" s="7"/>
      <c r="G41" s="7"/>
      <c r="H41" s="7"/>
      <c r="I41" s="7"/>
      <c r="J41" s="7"/>
      <c r="K41" s="7"/>
      <c r="L41" s="7"/>
      <c r="M41" s="7"/>
      <c r="N41" s="7"/>
      <c r="O41" s="7"/>
      <c r="P41" s="7"/>
    </row>
    <row r="42" spans="1:16" ht="57.75" hidden="1" customHeight="1" x14ac:dyDescent="0.2">
      <c r="A42" s="298" t="s">
        <v>3659</v>
      </c>
      <c r="B42" s="364" t="s">
        <v>3660</v>
      </c>
      <c r="C42" s="365"/>
      <c r="D42" s="7"/>
      <c r="E42" s="7"/>
      <c r="F42" s="7"/>
      <c r="G42" s="7"/>
      <c r="H42" s="7"/>
      <c r="I42" s="7"/>
      <c r="J42" s="7"/>
      <c r="K42" s="7"/>
      <c r="L42" s="7"/>
      <c r="M42" s="7"/>
      <c r="N42" s="7"/>
      <c r="O42" s="7"/>
      <c r="P42" s="7"/>
    </row>
    <row r="43" spans="1:16" ht="84" hidden="1" customHeight="1" x14ac:dyDescent="0.2">
      <c r="A43" s="298" t="s">
        <v>3661</v>
      </c>
      <c r="B43" s="364" t="s">
        <v>3662</v>
      </c>
      <c r="C43" s="365"/>
      <c r="D43" s="7"/>
      <c r="E43" s="7"/>
      <c r="F43" s="7"/>
      <c r="G43" s="7"/>
      <c r="H43" s="7"/>
      <c r="I43" s="7"/>
      <c r="J43" s="7"/>
      <c r="K43" s="7"/>
      <c r="L43" s="7"/>
      <c r="M43" s="7"/>
      <c r="N43" s="7"/>
      <c r="O43" s="7"/>
      <c r="P43" s="7"/>
    </row>
    <row r="44" spans="1:16" ht="48" hidden="1" customHeight="1" x14ac:dyDescent="0.2">
      <c r="A44" s="298" t="s">
        <v>3663</v>
      </c>
      <c r="B44" s="364" t="s">
        <v>3664</v>
      </c>
      <c r="C44" s="365"/>
      <c r="D44" s="7"/>
      <c r="E44" s="7"/>
      <c r="F44" s="7"/>
      <c r="G44" s="7"/>
      <c r="H44" s="7"/>
      <c r="I44" s="7"/>
      <c r="J44" s="7"/>
      <c r="K44" s="7"/>
      <c r="L44" s="7"/>
      <c r="M44" s="7"/>
      <c r="N44" s="7"/>
      <c r="O44" s="7"/>
      <c r="P44" s="7"/>
    </row>
    <row r="45" spans="1:16" ht="57" hidden="1" customHeight="1" x14ac:dyDescent="0.2">
      <c r="A45" s="298" t="s">
        <v>3665</v>
      </c>
      <c r="B45" s="364" t="s">
        <v>3666</v>
      </c>
      <c r="C45" s="365"/>
      <c r="D45" s="7"/>
      <c r="E45" s="7"/>
      <c r="F45" s="7"/>
      <c r="G45" s="7"/>
      <c r="H45" s="7"/>
      <c r="I45" s="7"/>
      <c r="J45" s="7"/>
      <c r="K45" s="7"/>
      <c r="L45" s="7"/>
      <c r="M45" s="7"/>
      <c r="N45" s="7"/>
      <c r="O45" s="7"/>
      <c r="P45" s="7"/>
    </row>
    <row r="46" spans="1:16" ht="73.5" hidden="1" customHeight="1" x14ac:dyDescent="0.2">
      <c r="A46" s="298" t="s">
        <v>3667</v>
      </c>
      <c r="B46" s="364" t="s">
        <v>3668</v>
      </c>
      <c r="C46" s="365"/>
      <c r="D46" s="7"/>
      <c r="E46" s="7"/>
      <c r="F46" s="7"/>
      <c r="G46" s="7"/>
      <c r="H46" s="7"/>
      <c r="I46" s="7"/>
      <c r="J46" s="7"/>
      <c r="K46" s="7"/>
      <c r="L46" s="7"/>
      <c r="M46" s="7"/>
      <c r="N46" s="7"/>
      <c r="O46" s="7"/>
      <c r="P46" s="7"/>
    </row>
    <row r="47" spans="1:16" ht="66" hidden="1" customHeight="1" x14ac:dyDescent="0.2">
      <c r="A47" s="299" t="s">
        <v>3669</v>
      </c>
      <c r="B47" s="372" t="s">
        <v>3670</v>
      </c>
      <c r="C47" s="372"/>
      <c r="D47" s="7"/>
      <c r="E47" s="7"/>
      <c r="F47" s="7"/>
      <c r="G47" s="7"/>
      <c r="H47" s="7"/>
      <c r="I47" s="7"/>
      <c r="J47" s="7"/>
      <c r="K47" s="7"/>
      <c r="L47" s="7"/>
      <c r="M47" s="7"/>
      <c r="N47" s="7"/>
      <c r="O47" s="7"/>
      <c r="P47" s="7"/>
    </row>
    <row r="48" spans="1:16" ht="123.75" customHeight="1" x14ac:dyDescent="0.2">
      <c r="A48" s="299" t="s">
        <v>3671</v>
      </c>
      <c r="B48" s="364" t="s">
        <v>3672</v>
      </c>
      <c r="C48" s="365"/>
      <c r="D48" s="7"/>
      <c r="E48" s="7"/>
      <c r="F48" s="7"/>
      <c r="G48" s="7"/>
      <c r="H48" s="7"/>
      <c r="I48" s="7"/>
      <c r="J48" s="7"/>
      <c r="K48" s="7"/>
      <c r="L48" s="7"/>
      <c r="M48" s="7"/>
      <c r="N48" s="7"/>
      <c r="O48" s="7"/>
      <c r="P48" s="7"/>
    </row>
    <row r="49" spans="1:16" ht="34.5" customHeight="1" x14ac:dyDescent="0.2">
      <c r="A49" s="299" t="s">
        <v>3673</v>
      </c>
      <c r="B49" s="364" t="s">
        <v>3674</v>
      </c>
      <c r="C49" s="365"/>
      <c r="D49" s="7"/>
      <c r="E49" s="7"/>
      <c r="F49" s="7"/>
      <c r="G49" s="7"/>
      <c r="H49" s="7"/>
      <c r="I49" s="7"/>
      <c r="J49" s="7"/>
      <c r="K49" s="7"/>
      <c r="L49" s="7"/>
      <c r="M49" s="7"/>
      <c r="N49" s="7"/>
      <c r="O49" s="7"/>
      <c r="P49" s="7"/>
    </row>
    <row r="50" spans="1:16" ht="34.5" customHeight="1" x14ac:dyDescent="0.2">
      <c r="A50" s="299" t="s">
        <v>3675</v>
      </c>
      <c r="B50" s="364" t="s">
        <v>3676</v>
      </c>
      <c r="C50" s="365"/>
      <c r="D50" s="7"/>
      <c r="E50" s="7"/>
      <c r="F50" s="7"/>
      <c r="G50" s="7"/>
      <c r="H50" s="7"/>
      <c r="I50" s="7"/>
      <c r="J50" s="7"/>
      <c r="K50" s="7"/>
      <c r="L50" s="7"/>
      <c r="M50" s="7"/>
      <c r="N50" s="7"/>
      <c r="O50" s="7"/>
      <c r="P50" s="7"/>
    </row>
    <row r="51" spans="1:16" ht="31.5" customHeight="1" x14ac:dyDescent="0.2">
      <c r="A51" s="299" t="s">
        <v>3677</v>
      </c>
      <c r="B51" s="364" t="s">
        <v>3678</v>
      </c>
      <c r="C51" s="365"/>
      <c r="D51" s="7"/>
      <c r="E51" s="7"/>
      <c r="F51" s="7"/>
      <c r="G51" s="7"/>
      <c r="H51" s="7"/>
      <c r="I51" s="7"/>
      <c r="J51" s="7"/>
      <c r="K51" s="7"/>
      <c r="L51" s="7"/>
      <c r="M51" s="7"/>
      <c r="N51" s="7"/>
      <c r="O51" s="7"/>
      <c r="P51" s="7"/>
    </row>
    <row r="52" spans="1:16" ht="31.5" customHeight="1" x14ac:dyDescent="0.2">
      <c r="A52" s="299" t="s">
        <v>3679</v>
      </c>
      <c r="B52" s="364" t="s">
        <v>3680</v>
      </c>
      <c r="C52" s="365"/>
      <c r="D52" s="7"/>
      <c r="E52" s="7"/>
      <c r="F52" s="7"/>
      <c r="G52" s="7"/>
      <c r="H52" s="7"/>
      <c r="I52" s="7"/>
      <c r="J52" s="7"/>
      <c r="K52" s="7"/>
      <c r="L52" s="7"/>
      <c r="M52" s="7"/>
      <c r="N52" s="7"/>
      <c r="O52" s="7"/>
      <c r="P52" s="7"/>
    </row>
    <row r="53" spans="1:16" ht="31.5" customHeight="1" x14ac:dyDescent="0.2">
      <c r="A53" s="299" t="s">
        <v>3681</v>
      </c>
      <c r="B53" s="373" t="s">
        <v>3682</v>
      </c>
      <c r="C53" s="374"/>
      <c r="D53" s="7"/>
      <c r="E53" s="7"/>
      <c r="F53" s="7"/>
      <c r="G53" s="7"/>
      <c r="H53" s="7"/>
      <c r="I53" s="7"/>
      <c r="J53" s="7"/>
      <c r="K53" s="7"/>
      <c r="L53" s="7"/>
      <c r="M53" s="7"/>
      <c r="N53" s="7"/>
      <c r="O53" s="7"/>
      <c r="P53" s="7"/>
    </row>
    <row r="54" spans="1:16" ht="31.5" customHeight="1" x14ac:dyDescent="0.2">
      <c r="A54" s="299" t="s">
        <v>3683</v>
      </c>
      <c r="B54" s="373" t="s">
        <v>3684</v>
      </c>
      <c r="C54" s="374"/>
      <c r="D54" s="7"/>
      <c r="E54" s="7"/>
      <c r="F54" s="7"/>
      <c r="G54" s="7"/>
      <c r="H54" s="7"/>
      <c r="I54" s="7"/>
      <c r="J54" s="7"/>
      <c r="K54" s="7"/>
      <c r="L54" s="7"/>
      <c r="M54" s="7"/>
      <c r="N54" s="7"/>
      <c r="O54" s="7"/>
      <c r="P54" s="7"/>
    </row>
    <row r="55" spans="1:16" ht="54.6" customHeight="1" x14ac:dyDescent="0.2">
      <c r="A55" s="299" t="s">
        <v>3685</v>
      </c>
      <c r="B55" s="373" t="s">
        <v>3686</v>
      </c>
      <c r="C55" s="374"/>
      <c r="D55" s="7"/>
      <c r="E55" s="7"/>
      <c r="F55" s="7"/>
      <c r="G55" s="7"/>
      <c r="H55" s="7"/>
      <c r="I55" s="7"/>
      <c r="J55" s="7"/>
      <c r="K55" s="7"/>
      <c r="L55" s="7"/>
      <c r="M55" s="7"/>
      <c r="N55" s="7"/>
      <c r="O55" s="7"/>
      <c r="P55" s="7"/>
    </row>
    <row r="56" spans="1:16" ht="54.6" customHeight="1" x14ac:dyDescent="0.2">
      <c r="A56" s="299" t="s">
        <v>3687</v>
      </c>
      <c r="B56" s="373" t="s">
        <v>3688</v>
      </c>
      <c r="C56" s="374"/>
      <c r="D56" s="7"/>
      <c r="E56" s="7"/>
      <c r="F56" s="7"/>
      <c r="G56" s="7"/>
      <c r="H56" s="7"/>
      <c r="I56" s="7"/>
      <c r="J56" s="7"/>
      <c r="K56" s="7"/>
      <c r="L56" s="7"/>
      <c r="M56" s="7"/>
      <c r="N56" s="7"/>
      <c r="O56" s="7"/>
      <c r="P56" s="7"/>
    </row>
    <row r="57" spans="1:16" ht="54" customHeight="1" x14ac:dyDescent="0.2">
      <c r="A57" s="299" t="s">
        <v>3689</v>
      </c>
      <c r="B57" s="373" t="s">
        <v>3690</v>
      </c>
      <c r="C57" s="374"/>
      <c r="D57" s="7"/>
      <c r="E57" s="7"/>
      <c r="F57" s="7"/>
      <c r="G57" s="7"/>
      <c r="H57" s="7"/>
      <c r="I57" s="7"/>
      <c r="J57" s="7"/>
      <c r="K57" s="7"/>
      <c r="L57" s="7"/>
      <c r="M57" s="7"/>
      <c r="N57" s="7"/>
      <c r="O57" s="7"/>
      <c r="P57" s="7"/>
    </row>
    <row r="58" spans="1:16" ht="31.15" customHeight="1" x14ac:dyDescent="0.2">
      <c r="A58" s="300" t="s">
        <v>3691</v>
      </c>
      <c r="B58" s="370" t="s">
        <v>3692</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2025-07-09T09:53:25Z</cp:lastPrinted>
  <dcterms:created xsi:type="dcterms:W3CDTF">2022-04-01T05:14:30Z</dcterms:created>
  <dcterms:modified xsi:type="dcterms:W3CDTF">2025-07-09T11:14:54Z</dcterms:modified>
</cp:coreProperties>
</file>